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340" windowHeight="12795" tabRatio="883" firstSheet="1" activeTab="1"/>
  </bookViews>
  <sheets>
    <sheet name="System" sheetId="5" state="veryHidden" r:id="rId1"/>
    <sheet name="общий свод" sheetId="56" r:id="rId2"/>
    <sheet name="Свод объёмов ЛПУ по кварталам" sheetId="57" r:id="rId3"/>
    <sheet name="Свод" sheetId="6" r:id="rId4"/>
    <sheet name="ОфтаЦентр" sheetId="55" r:id="rId5"/>
    <sheet name="ЧГБ(районы)" sheetId="54" r:id="rId6"/>
    <sheet name="Воровского" sheetId="53" r:id="rId7"/>
    <sheet name="Константа" sheetId="52" r:id="rId8"/>
    <sheet name="ВОДБ № 2" sheetId="51" r:id="rId9"/>
    <sheet name="ЧГБ(Череповец)" sheetId="50" r:id="rId10"/>
    <sheet name="Бодрость" sheetId="49" r:id="rId11"/>
    <sheet name="ВОГВВ" sheetId="48" r:id="rId12"/>
    <sheet name="ПАО &quot;Северсталь&quot;" sheetId="47" r:id="rId13"/>
    <sheet name="ЧГРД" sheetId="46" r:id="rId14"/>
    <sheet name="МСЧ &quot;Северсталь&quot;" sheetId="45" r:id="rId15"/>
    <sheet name="ВОКБ №2" sheetId="44" r:id="rId16"/>
    <sheet name="Сокольская ЦРБ" sheetId="43" r:id="rId17"/>
    <sheet name="Великоустюгская ЦРБ" sheetId="42" r:id="rId18"/>
    <sheet name="ВГРД" sheetId="41" r:id="rId19"/>
    <sheet name="МСЧ МВД" sheetId="40" r:id="rId20"/>
    <sheet name="ВГБ №2" sheetId="39" r:id="rId21"/>
    <sheet name="ВГБ №1" sheetId="38" r:id="rId22"/>
    <sheet name="Шекснинская ЦРБ" sheetId="37" r:id="rId23"/>
    <sheet name="Чагодощенская ЦРБ" sheetId="36" r:id="rId24"/>
    <sheet name="Харовская ЦРБ" sheetId="35" r:id="rId25"/>
    <sheet name="Устюженская ЦРБ" sheetId="34" r:id="rId26"/>
    <sheet name="У-Кубинская ЦРБ" sheetId="33" r:id="rId27"/>
    <sheet name="Тотемская ЦРБ" sheetId="32" r:id="rId28"/>
    <sheet name="Тарногская ЦРБ" sheetId="31" r:id="rId29"/>
    <sheet name="Сямженская ЦРБ" sheetId="30" r:id="rId30"/>
    <sheet name="Нюксенская ЦРБ" sheetId="29" r:id="rId31"/>
    <sheet name="Никольская ЦРБ" sheetId="28" r:id="rId32"/>
    <sheet name="Междуреченская ЦРБ" sheetId="27" r:id="rId33"/>
    <sheet name="К-Городецкая ЦРБ" sheetId="26" r:id="rId34"/>
    <sheet name="Кирилловская ЦРБ" sheetId="25" r:id="rId35"/>
    <sheet name="Кадуйская ЦРБ" sheetId="24" r:id="rId36"/>
    <sheet name="Грязовецкая ЦРБ" sheetId="23" r:id="rId37"/>
    <sheet name="Вытегорская ЦРБ" sheetId="22" r:id="rId38"/>
    <sheet name="Новый источник" sheetId="21" r:id="rId39"/>
    <sheet name="Вологодская ЦРБ" sheetId="20" r:id="rId40"/>
    <sheet name="Вожегодская ЦРБ" sheetId="19" r:id="rId41"/>
    <sheet name="Верховажская ЦРБ" sheetId="18" r:id="rId42"/>
    <sheet name="Вашкинская ЦРБ" sheetId="17" r:id="rId43"/>
    <sheet name="Белозерская ЦРБ" sheetId="16" r:id="rId44"/>
    <sheet name="Бабушкинская ЦРБ" sheetId="15" r:id="rId45"/>
    <sheet name="Бабаевская ЦРБ" sheetId="14" r:id="rId46"/>
    <sheet name="ВОКВД №2" sheetId="13" r:id="rId47"/>
    <sheet name="ВОИБ" sheetId="12" r:id="rId48"/>
    <sheet name="ВООД" sheetId="11" r:id="rId49"/>
    <sheet name="ВОКВД" sheetId="10" r:id="rId50"/>
    <sheet name="ВООБ" sheetId="9" r:id="rId51"/>
    <sheet name="ВОДКБ" sheetId="8" r:id="rId52"/>
    <sheet name="ВОКБ" sheetId="7" r:id="rId53"/>
  </sheets>
  <definedNames>
    <definedName name="_xlnm._FilterDatabase" localSheetId="45">'Бабаевская ЦРБ'!#REF!</definedName>
    <definedName name="_xlnm._FilterDatabase" localSheetId="44">'Бабушкинская ЦРБ'!#REF!</definedName>
    <definedName name="_xlnm._FilterDatabase" localSheetId="43">'Белозерская ЦРБ'!#REF!</definedName>
    <definedName name="_xlnm._FilterDatabase" localSheetId="10">Бодрость!#REF!</definedName>
    <definedName name="_xlnm._FilterDatabase" localSheetId="42">'Вашкинская ЦРБ'!#REF!</definedName>
    <definedName name="_xlnm._FilterDatabase" localSheetId="21">'ВГБ №1'!#REF!</definedName>
    <definedName name="_xlnm._FilterDatabase" localSheetId="20">'ВГБ №2'!#REF!</definedName>
    <definedName name="_xlnm._FilterDatabase" localSheetId="18">ВГРД!#REF!</definedName>
    <definedName name="_xlnm._FilterDatabase" localSheetId="17">'Великоустюгская ЦРБ'!#REF!</definedName>
    <definedName name="_xlnm._FilterDatabase" localSheetId="41">'Верховажская ЦРБ'!#REF!</definedName>
    <definedName name="_xlnm._FilterDatabase" localSheetId="11">ВОГВВ!#REF!</definedName>
    <definedName name="_xlnm._FilterDatabase" localSheetId="8">'ВОДБ № 2'!#REF!</definedName>
    <definedName name="_xlnm._FilterDatabase" localSheetId="51">ВОДКБ!#REF!</definedName>
    <definedName name="_xlnm._FilterDatabase" localSheetId="40">'Вожегодская ЦРБ'!#REF!</definedName>
    <definedName name="_xlnm._FilterDatabase" localSheetId="47">ВОИБ!#REF!</definedName>
    <definedName name="_xlnm._FilterDatabase" localSheetId="52">ВОКБ!#REF!</definedName>
    <definedName name="_xlnm._FilterDatabase" localSheetId="15">'ВОКБ №2'!#REF!</definedName>
    <definedName name="_xlnm._FilterDatabase" localSheetId="49">ВОКВД!#REF!</definedName>
    <definedName name="_xlnm._FilterDatabase" localSheetId="46">'ВОКВД №2'!#REF!</definedName>
    <definedName name="_xlnm._FilterDatabase" localSheetId="39">'Вологодская ЦРБ'!#REF!</definedName>
    <definedName name="_xlnm._FilterDatabase" localSheetId="50">ВООБ!#REF!</definedName>
    <definedName name="_xlnm._FilterDatabase" localSheetId="48">ВООД!#REF!</definedName>
    <definedName name="_xlnm._FilterDatabase" localSheetId="6">Воровского!#REF!</definedName>
    <definedName name="_xlnm._FilterDatabase" localSheetId="37">'Вытегорская ЦРБ'!#REF!</definedName>
    <definedName name="_xlnm._FilterDatabase" localSheetId="36">'Грязовецкая ЦРБ'!#REF!</definedName>
    <definedName name="_xlnm._FilterDatabase" localSheetId="35">'Кадуйская ЦРБ'!#REF!</definedName>
    <definedName name="_xlnm._FilterDatabase" localSheetId="33">'К-Городецкая ЦРБ'!#REF!</definedName>
    <definedName name="_xlnm._FilterDatabase" localSheetId="34">'Кирилловская ЦРБ'!#REF!</definedName>
    <definedName name="_xlnm._FilterDatabase" localSheetId="7">Константа!#REF!</definedName>
    <definedName name="_xlnm._FilterDatabase" localSheetId="32">'Междуреченская ЦРБ'!#REF!</definedName>
    <definedName name="_xlnm._FilterDatabase" localSheetId="14">'МСЧ "Северсталь"'!#REF!</definedName>
    <definedName name="_xlnm._FilterDatabase" localSheetId="19">'МСЧ МВД'!#REF!</definedName>
    <definedName name="_xlnm._FilterDatabase" localSheetId="31">'Никольская ЦРБ'!#REF!</definedName>
    <definedName name="_xlnm._FilterDatabase" localSheetId="38">'Новый источник'!#REF!</definedName>
    <definedName name="_xlnm._FilterDatabase" localSheetId="30">'Нюксенская ЦРБ'!#REF!</definedName>
    <definedName name="_xlnm._FilterDatabase" localSheetId="4">ОфтаЦентр!#REF!</definedName>
    <definedName name="_xlnm._FilterDatabase" localSheetId="12">'ПАО "Северсталь"'!#REF!</definedName>
    <definedName name="_xlnm._FilterDatabase" localSheetId="3" hidden="1">Свод!#REF!</definedName>
    <definedName name="_xlnm._FilterDatabase" localSheetId="16">'Сокольская ЦРБ'!#REF!</definedName>
    <definedName name="_xlnm._FilterDatabase" localSheetId="29">'Сямженская ЦРБ'!#REF!</definedName>
    <definedName name="_xlnm._FilterDatabase" localSheetId="28">'Тарногская ЦРБ'!#REF!</definedName>
    <definedName name="_xlnm._FilterDatabase" localSheetId="27">'Тотемская ЦРБ'!#REF!</definedName>
    <definedName name="_xlnm._FilterDatabase" localSheetId="26">'У-Кубинская ЦРБ'!#REF!</definedName>
    <definedName name="_xlnm._FilterDatabase" localSheetId="25">'Устюженская ЦРБ'!#REF!</definedName>
    <definedName name="_xlnm._FilterDatabase" localSheetId="24">'Харовская ЦРБ'!#REF!</definedName>
    <definedName name="_xlnm._FilterDatabase" localSheetId="23">'Чагодощенская ЦРБ'!#REF!</definedName>
    <definedName name="_xlnm._FilterDatabase" localSheetId="5">'ЧГБ(районы)'!#REF!</definedName>
    <definedName name="_xlnm._FilterDatabase" localSheetId="9">'ЧГБ(Череповец)'!#REF!</definedName>
    <definedName name="_xlnm._FilterDatabase" localSheetId="13">ЧГРД!#REF!</definedName>
    <definedName name="_xlnm._FilterDatabase" localSheetId="22">'Шекснинская ЦРБ'!#REF!</definedName>
    <definedName name="OrgName" localSheetId="45">'Бабаевская ЦРБ'!$A$3</definedName>
    <definedName name="OrgName" localSheetId="44">'Бабушкинская ЦРБ'!$A$3</definedName>
    <definedName name="OrgName" localSheetId="43">'Белозерская ЦРБ'!$A$3</definedName>
    <definedName name="OrgName" localSheetId="10">Бодрость!$A$3</definedName>
    <definedName name="OrgName" localSheetId="42">'Вашкинская ЦРБ'!$A$3</definedName>
    <definedName name="OrgName" localSheetId="21">'ВГБ №1'!$A$3</definedName>
    <definedName name="OrgName" localSheetId="20">'ВГБ №2'!$A$3</definedName>
    <definedName name="OrgName" localSheetId="18">ВГРД!$A$3</definedName>
    <definedName name="OrgName" localSheetId="17">'Великоустюгская ЦРБ'!$A$3</definedName>
    <definedName name="OrgName" localSheetId="41">'Верховажская ЦРБ'!$A$3</definedName>
    <definedName name="OrgName" localSheetId="11">ВОГВВ!$A$3</definedName>
    <definedName name="OrgName" localSheetId="8">'ВОДБ № 2'!$A$3</definedName>
    <definedName name="OrgName" localSheetId="51">ВОДКБ!$A$3</definedName>
    <definedName name="OrgName" localSheetId="40">'Вожегодская ЦРБ'!$A$3</definedName>
    <definedName name="OrgName" localSheetId="47">ВОИБ!$A$3</definedName>
    <definedName name="OrgName" localSheetId="52">ВОКБ!$A$3</definedName>
    <definedName name="OrgName" localSheetId="15">'ВОКБ №2'!$A$3</definedName>
    <definedName name="OrgName" localSheetId="49">ВОКВД!$A$3</definedName>
    <definedName name="OrgName" localSheetId="46">'ВОКВД №2'!$A$3</definedName>
    <definedName name="OrgName" localSheetId="39">'Вологодская ЦРБ'!$A$3</definedName>
    <definedName name="OrgName" localSheetId="50">ВООБ!$A$3</definedName>
    <definedName name="OrgName" localSheetId="48">ВООД!$A$3</definedName>
    <definedName name="OrgName" localSheetId="6">Воровского!$A$3</definedName>
    <definedName name="OrgName" localSheetId="37">'Вытегорская ЦРБ'!$A$3</definedName>
    <definedName name="OrgName" localSheetId="36">'Грязовецкая ЦРБ'!$A$3</definedName>
    <definedName name="OrgName" localSheetId="35">'Кадуйская ЦРБ'!$A$3</definedName>
    <definedName name="OrgName" localSheetId="33">'К-Городецкая ЦРБ'!$A$3</definedName>
    <definedName name="OrgName" localSheetId="34">'Кирилловская ЦРБ'!$A$3</definedName>
    <definedName name="OrgName" localSheetId="7">Константа!$A$3</definedName>
    <definedName name="OrgName" localSheetId="32">'Междуреченская ЦРБ'!$A$3</definedName>
    <definedName name="OrgName" localSheetId="14">'МСЧ "Северсталь"'!$A$3</definedName>
    <definedName name="OrgName" localSheetId="19">'МСЧ МВД'!$A$3</definedName>
    <definedName name="OrgName" localSheetId="31">'Никольская ЦРБ'!$A$3</definedName>
    <definedName name="OrgName" localSheetId="38">'Новый источник'!$A$3</definedName>
    <definedName name="OrgName" localSheetId="30">'Нюксенская ЦРБ'!$A$3</definedName>
    <definedName name="OrgName" localSheetId="4">ОфтаЦентр!$A$3</definedName>
    <definedName name="OrgName" localSheetId="12">'ПАО "Северсталь"'!$A$3</definedName>
    <definedName name="OrgName" localSheetId="16">'Сокольская ЦРБ'!$A$3</definedName>
    <definedName name="OrgName" localSheetId="29">'Сямженская ЦРБ'!$A$3</definedName>
    <definedName name="OrgName" localSheetId="28">'Тарногская ЦРБ'!$A$3</definedName>
    <definedName name="OrgName" localSheetId="27">'Тотемская ЦРБ'!$A$3</definedName>
    <definedName name="OrgName" localSheetId="26">'У-Кубинская ЦРБ'!$A$3</definedName>
    <definedName name="OrgName" localSheetId="25">'Устюженская ЦРБ'!$A$3</definedName>
    <definedName name="OrgName" localSheetId="24">'Харовская ЦРБ'!$A$3</definedName>
    <definedName name="OrgName" localSheetId="23">'Чагодощенская ЦРБ'!$A$3</definedName>
    <definedName name="OrgName" localSheetId="5">'ЧГБ(районы)'!$A$3</definedName>
    <definedName name="OrgName" localSheetId="9">'ЧГБ(Череповец)'!$A$3</definedName>
    <definedName name="OrgName" localSheetId="13">ЧГРД!$A$3</definedName>
    <definedName name="OrgName" localSheetId="22">'Шекснинская ЦРБ'!$A$3</definedName>
  </definedNames>
  <calcPr calcId="124519"/>
</workbook>
</file>

<file path=xl/calcChain.xml><?xml version="1.0" encoding="utf-8"?>
<calcChain xmlns="http://schemas.openxmlformats.org/spreadsheetml/2006/main">
  <c r="B18" i="38"/>
  <c r="B34" i="56"/>
  <c r="B33" s="1"/>
  <c r="H56" i="57"/>
  <c r="G56"/>
  <c r="F56"/>
  <c r="E56"/>
  <c r="D56"/>
  <c r="C56"/>
  <c r="F63" i="56"/>
  <c r="G61"/>
  <c r="F61"/>
  <c r="E61"/>
  <c r="D61"/>
  <c r="C61"/>
  <c r="B61"/>
  <c r="B56"/>
  <c r="B54"/>
  <c r="B53"/>
  <c r="B52"/>
  <c r="F51"/>
  <c r="B51"/>
  <c r="F50"/>
  <c r="B50"/>
  <c r="F49"/>
  <c r="B49"/>
  <c r="F48"/>
  <c r="B48"/>
  <c r="F47"/>
  <c r="F46" s="1"/>
  <c r="B47"/>
  <c r="B46" s="1"/>
  <c r="G46"/>
  <c r="E46"/>
  <c r="D46"/>
  <c r="C46"/>
  <c r="F43"/>
  <c r="B43"/>
  <c r="B42"/>
  <c r="G41"/>
  <c r="F41"/>
  <c r="E41"/>
  <c r="D41"/>
  <c r="C41"/>
  <c r="B41"/>
  <c r="B36"/>
  <c r="F34"/>
  <c r="G33"/>
  <c r="F33"/>
  <c r="E33"/>
  <c r="D33"/>
  <c r="C33"/>
  <c r="G6"/>
  <c r="G57" s="1"/>
  <c r="G62" s="1"/>
  <c r="G64" s="1"/>
  <c r="F6"/>
  <c r="E6"/>
  <c r="E57" s="1"/>
  <c r="E62" s="1"/>
  <c r="E64" s="1"/>
  <c r="D6"/>
  <c r="D57" s="1"/>
  <c r="D62" s="1"/>
  <c r="D64" s="1"/>
  <c r="C6"/>
  <c r="C57" s="1"/>
  <c r="C62" s="1"/>
  <c r="C64" s="1"/>
  <c r="C66" s="1"/>
  <c r="B6"/>
  <c r="F29" i="7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9" s="1"/>
  <c r="F28" i="8"/>
  <c r="E28"/>
  <c r="D28"/>
  <c r="C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8" s="1"/>
  <c r="F10" i="9"/>
  <c r="E10"/>
  <c r="D10"/>
  <c r="C10"/>
  <c r="B10"/>
  <c r="B9"/>
  <c r="F10" i="10"/>
  <c r="E10"/>
  <c r="D10"/>
  <c r="C10"/>
  <c r="B9"/>
  <c r="B10" s="1"/>
  <c r="F11" i="11"/>
  <c r="E11"/>
  <c r="D11"/>
  <c r="C11"/>
  <c r="B11"/>
  <c r="B10"/>
  <c r="B9"/>
  <c r="F11" i="12"/>
  <c r="E11"/>
  <c r="D11"/>
  <c r="C11"/>
  <c r="B11"/>
  <c r="B10"/>
  <c r="B9"/>
  <c r="F10" i="13"/>
  <c r="E10"/>
  <c r="D10"/>
  <c r="C10"/>
  <c r="B9"/>
  <c r="B10" s="1"/>
  <c r="F16" i="14"/>
  <c r="E16"/>
  <c r="D16"/>
  <c r="C16"/>
  <c r="B15"/>
  <c r="B14"/>
  <c r="B13"/>
  <c r="B12"/>
  <c r="B11"/>
  <c r="B10"/>
  <c r="B9"/>
  <c r="B16" s="1"/>
  <c r="F14" i="15"/>
  <c r="E14"/>
  <c r="D14"/>
  <c r="C14"/>
  <c r="B13"/>
  <c r="B12"/>
  <c r="B11"/>
  <c r="B10"/>
  <c r="B14" s="1"/>
  <c r="B9"/>
  <c r="F16" i="16"/>
  <c r="E16"/>
  <c r="D16"/>
  <c r="C16"/>
  <c r="B15"/>
  <c r="B14"/>
  <c r="B13"/>
  <c r="B12"/>
  <c r="B11"/>
  <c r="B10"/>
  <c r="B9"/>
  <c r="B16" s="1"/>
  <c r="F14" i="17"/>
  <c r="E14"/>
  <c r="D14"/>
  <c r="C14"/>
  <c r="B13"/>
  <c r="B12"/>
  <c r="B11"/>
  <c r="B10"/>
  <c r="B9"/>
  <c r="B14" s="1"/>
  <c r="F15" i="18"/>
  <c r="E15"/>
  <c r="D15"/>
  <c r="C15"/>
  <c r="B14"/>
  <c r="B13"/>
  <c r="B12"/>
  <c r="B11"/>
  <c r="B15" s="1"/>
  <c r="B10"/>
  <c r="B9"/>
  <c r="F14" i="19"/>
  <c r="E14"/>
  <c r="D14"/>
  <c r="C14"/>
  <c r="B13"/>
  <c r="B12"/>
  <c r="B11"/>
  <c r="B10"/>
  <c r="B14" s="1"/>
  <c r="B9"/>
  <c r="F10" i="20"/>
  <c r="E10"/>
  <c r="D10"/>
  <c r="C10"/>
  <c r="B10"/>
  <c r="B9"/>
  <c r="F10" i="21"/>
  <c r="E10"/>
  <c r="D10"/>
  <c r="C10"/>
  <c r="B10"/>
  <c r="B9"/>
  <c r="F15" i="22"/>
  <c r="E15"/>
  <c r="D15"/>
  <c r="C15"/>
  <c r="B14"/>
  <c r="B13"/>
  <c r="B12"/>
  <c r="B11"/>
  <c r="B10"/>
  <c r="B9"/>
  <c r="B15" s="1"/>
  <c r="F16" i="23"/>
  <c r="E16"/>
  <c r="D16"/>
  <c r="C16"/>
  <c r="B15"/>
  <c r="B14"/>
  <c r="B13"/>
  <c r="B12"/>
  <c r="B11"/>
  <c r="B10"/>
  <c r="B9"/>
  <c r="B16" s="1"/>
  <c r="F15" i="24"/>
  <c r="E15"/>
  <c r="D15"/>
  <c r="C15"/>
  <c r="B14"/>
  <c r="B13"/>
  <c r="B12"/>
  <c r="B11"/>
  <c r="B15" s="1"/>
  <c r="B10"/>
  <c r="B9"/>
  <c r="F13" i="25"/>
  <c r="E13"/>
  <c r="D13"/>
  <c r="C13"/>
  <c r="B13"/>
  <c r="B12"/>
  <c r="B11"/>
  <c r="B10"/>
  <c r="B9"/>
  <c r="F16" i="26"/>
  <c r="E16"/>
  <c r="D16"/>
  <c r="C16"/>
  <c r="B15"/>
  <c r="B14"/>
  <c r="B13"/>
  <c r="B12"/>
  <c r="B11"/>
  <c r="B10"/>
  <c r="B9"/>
  <c r="B16" s="1"/>
  <c r="F13" i="27"/>
  <c r="E13"/>
  <c r="D13"/>
  <c r="C13"/>
  <c r="B12"/>
  <c r="B11"/>
  <c r="B10"/>
  <c r="B9"/>
  <c r="B13" s="1"/>
  <c r="F16" i="28"/>
  <c r="E16"/>
  <c r="D16"/>
  <c r="C16"/>
  <c r="B15"/>
  <c r="B14"/>
  <c r="B13"/>
  <c r="B12"/>
  <c r="B11"/>
  <c r="B10"/>
  <c r="B9"/>
  <c r="B16" s="1"/>
  <c r="F14" i="29"/>
  <c r="E14"/>
  <c r="D14"/>
  <c r="C14"/>
  <c r="B13"/>
  <c r="B12"/>
  <c r="B11"/>
  <c r="B10"/>
  <c r="B14" s="1"/>
  <c r="B9"/>
  <c r="F14" i="30"/>
  <c r="E14"/>
  <c r="D14"/>
  <c r="C14"/>
  <c r="B13"/>
  <c r="B12"/>
  <c r="B11"/>
  <c r="B10"/>
  <c r="B14" s="1"/>
  <c r="B9"/>
  <c r="F16" i="31"/>
  <c r="E16"/>
  <c r="D16"/>
  <c r="C16"/>
  <c r="B15"/>
  <c r="B14"/>
  <c r="B13"/>
  <c r="B12"/>
  <c r="B11"/>
  <c r="B10"/>
  <c r="B9"/>
  <c r="B16" s="1"/>
  <c r="F17" i="32"/>
  <c r="E17"/>
  <c r="D17"/>
  <c r="C17"/>
  <c r="B16"/>
  <c r="B15"/>
  <c r="B14"/>
  <c r="B13"/>
  <c r="B12"/>
  <c r="B11"/>
  <c r="B10"/>
  <c r="B9"/>
  <c r="B17" s="1"/>
  <c r="F14" i="33"/>
  <c r="E14"/>
  <c r="D14"/>
  <c r="C14"/>
  <c r="B13"/>
  <c r="B12"/>
  <c r="B11"/>
  <c r="B10"/>
  <c r="B9"/>
  <c r="B14" s="1"/>
  <c r="F15" i="34"/>
  <c r="E15"/>
  <c r="D15"/>
  <c r="C15"/>
  <c r="B14"/>
  <c r="B13"/>
  <c r="B12"/>
  <c r="B11"/>
  <c r="B15" s="1"/>
  <c r="B10"/>
  <c r="B9"/>
  <c r="F14" i="35"/>
  <c r="E14"/>
  <c r="D14"/>
  <c r="C14"/>
  <c r="B13"/>
  <c r="B12"/>
  <c r="B11"/>
  <c r="B10"/>
  <c r="B14" s="1"/>
  <c r="B9"/>
  <c r="F14" i="36"/>
  <c r="E14"/>
  <c r="D14"/>
  <c r="C14"/>
  <c r="B13"/>
  <c r="B12"/>
  <c r="B11"/>
  <c r="B10"/>
  <c r="B14" s="1"/>
  <c r="B9"/>
  <c r="F16" i="37"/>
  <c r="E16"/>
  <c r="D16"/>
  <c r="C16"/>
  <c r="B15"/>
  <c r="B14"/>
  <c r="B13"/>
  <c r="B12"/>
  <c r="B16" s="1"/>
  <c r="B11"/>
  <c r="B10"/>
  <c r="B9"/>
  <c r="F26" i="38"/>
  <c r="E26"/>
  <c r="D26"/>
  <c r="C26"/>
  <c r="B25"/>
  <c r="B24"/>
  <c r="B23"/>
  <c r="B22"/>
  <c r="B21"/>
  <c r="B20"/>
  <c r="B19"/>
  <c r="B17"/>
  <c r="B16"/>
  <c r="B15"/>
  <c r="B14"/>
  <c r="B13"/>
  <c r="B12"/>
  <c r="B11"/>
  <c r="B10"/>
  <c r="B26" s="1"/>
  <c r="B9"/>
  <c r="F14" i="39"/>
  <c r="E14"/>
  <c r="D14"/>
  <c r="C14"/>
  <c r="B13"/>
  <c r="B12"/>
  <c r="B11"/>
  <c r="B10"/>
  <c r="B14" s="1"/>
  <c r="B9"/>
  <c r="F10" i="40"/>
  <c r="E10"/>
  <c r="D10"/>
  <c r="C10"/>
  <c r="B10"/>
  <c r="B9"/>
  <c r="F12" i="41"/>
  <c r="E12"/>
  <c r="D12"/>
  <c r="C12"/>
  <c r="B11"/>
  <c r="B10"/>
  <c r="B9"/>
  <c r="B12" s="1"/>
  <c r="F20" i="42"/>
  <c r="E20"/>
  <c r="D20"/>
  <c r="C20"/>
  <c r="B19"/>
  <c r="B18"/>
  <c r="B17"/>
  <c r="B16"/>
  <c r="B15"/>
  <c r="B14"/>
  <c r="B13"/>
  <c r="B12"/>
  <c r="B11"/>
  <c r="B10"/>
  <c r="B9"/>
  <c r="B20" s="1"/>
  <c r="F17" i="43"/>
  <c r="E17"/>
  <c r="D17"/>
  <c r="C17"/>
  <c r="B16"/>
  <c r="B15"/>
  <c r="B14"/>
  <c r="B13"/>
  <c r="B12"/>
  <c r="B11"/>
  <c r="B10"/>
  <c r="B9"/>
  <c r="B17" s="1"/>
  <c r="F25" i="44"/>
  <c r="E25"/>
  <c r="D25"/>
  <c r="C25"/>
  <c r="B24"/>
  <c r="B23"/>
  <c r="B22"/>
  <c r="B21"/>
  <c r="B20"/>
  <c r="B19"/>
  <c r="B18"/>
  <c r="B17"/>
  <c r="B16"/>
  <c r="B15"/>
  <c r="B14"/>
  <c r="B13"/>
  <c r="B12"/>
  <c r="B11"/>
  <c r="B10"/>
  <c r="B9"/>
  <c r="B25" s="1"/>
  <c r="F23" i="45"/>
  <c r="E23"/>
  <c r="D23"/>
  <c r="C23"/>
  <c r="B22"/>
  <c r="B21"/>
  <c r="B20"/>
  <c r="B19"/>
  <c r="B18"/>
  <c r="B17"/>
  <c r="B16"/>
  <c r="B15"/>
  <c r="B14"/>
  <c r="B13"/>
  <c r="B12"/>
  <c r="B11"/>
  <c r="B23" s="1"/>
  <c r="B10"/>
  <c r="B9"/>
  <c r="F12" i="46"/>
  <c r="E12"/>
  <c r="D12"/>
  <c r="C12"/>
  <c r="B11"/>
  <c r="B10"/>
  <c r="B9"/>
  <c r="B12" s="1"/>
  <c r="F10" i="47"/>
  <c r="E10"/>
  <c r="D10"/>
  <c r="C10"/>
  <c r="B9"/>
  <c r="B10" s="1"/>
  <c r="F12" i="48"/>
  <c r="E12"/>
  <c r="D12"/>
  <c r="C12"/>
  <c r="B11"/>
  <c r="B10"/>
  <c r="B9"/>
  <c r="B12" s="1"/>
  <c r="F10" i="49"/>
  <c r="E10"/>
  <c r="D10"/>
  <c r="C10"/>
  <c r="B9"/>
  <c r="B10" s="1"/>
  <c r="F11" i="50"/>
  <c r="E11"/>
  <c r="D11"/>
  <c r="C11"/>
  <c r="B10"/>
  <c r="B9"/>
  <c r="B11" s="1"/>
  <c r="F23" i="51"/>
  <c r="E23"/>
  <c r="D23"/>
  <c r="C23"/>
  <c r="B22"/>
  <c r="B21"/>
  <c r="B20"/>
  <c r="B19"/>
  <c r="B18"/>
  <c r="B17"/>
  <c r="B16"/>
  <c r="B15"/>
  <c r="B14"/>
  <c r="B13"/>
  <c r="B12"/>
  <c r="B11"/>
  <c r="B10"/>
  <c r="B9"/>
  <c r="B23" s="1"/>
  <c r="F10" i="52"/>
  <c r="E10"/>
  <c r="D10"/>
  <c r="C10"/>
  <c r="B9"/>
  <c r="B10" s="1"/>
  <c r="F10" i="53"/>
  <c r="E10"/>
  <c r="D10"/>
  <c r="C10"/>
  <c r="B9"/>
  <c r="B10" s="1"/>
  <c r="F11" i="54"/>
  <c r="E11"/>
  <c r="D11"/>
  <c r="C11"/>
  <c r="B11"/>
  <c r="B10"/>
  <c r="B9"/>
  <c r="F10" i="55"/>
  <c r="E10"/>
  <c r="D10"/>
  <c r="C10"/>
  <c r="B10"/>
  <c r="B9"/>
  <c r="F47" i="6"/>
  <c r="E47"/>
  <c r="D47"/>
  <c r="C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47" l="1"/>
  <c r="B57" i="56"/>
  <c r="B62" s="1"/>
  <c r="B64" s="1"/>
  <c r="B66" s="1"/>
  <c r="F57"/>
  <c r="F62" s="1"/>
  <c r="F64" s="1"/>
  <c r="F66" s="1"/>
</calcChain>
</file>

<file path=xl/sharedStrings.xml><?xml version="1.0" encoding="utf-8"?>
<sst xmlns="http://schemas.openxmlformats.org/spreadsheetml/2006/main" count="1012" uniqueCount="236">
  <si>
    <t>Сводный план объёмов медицинской помощи  в условиях круглосуточного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</si>
  <si>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</si>
  <si>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</si>
  <si>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</si>
  <si>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</si>
  <si>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</si>
  <si>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</si>
  <si>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</si>
  <si>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</si>
  <si>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</si>
  <si>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</si>
  <si>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</si>
  <si>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</si>
  <si>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</si>
  <si>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</si>
  <si>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</si>
  <si>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</si>
  <si>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</si>
  <si>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</si>
  <si>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</si>
  <si>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</si>
  <si>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</si>
  <si>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</si>
  <si>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</si>
  <si>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</si>
  <si>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</si>
  <si>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</si>
  <si>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</si>
  <si>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</si>
  <si>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</si>
  <si>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Офтальномология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</si>
  <si>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</si>
  <si>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</si>
  <si>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</si>
  <si>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</si>
  <si>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</si>
  <si>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</si>
  <si>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</si>
  <si>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</si>
  <si>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</si>
  <si>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</si>
  <si>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</si>
  <si>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</si>
  <si>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</si>
  <si>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</si>
  <si>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</si>
  <si>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</si>
  <si>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</si>
  <si>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</si>
  <si>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</si>
  <si>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</si>
  <si>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</si>
  <si>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</si>
  <si>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</si>
  <si>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</si>
  <si>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</si>
  <si>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</si>
  <si>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</si>
  <si>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БУЗ ВО "ВОЛОГОДСКАЯ ОБЛАСТНАЯ КЛИНИЧЕСКАЯ БОЛЬНИЦА", БУЗ ВО "ВОКБ"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</si>
  <si>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</si>
  <si>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</si>
  <si>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"ВОЛОГОДСКИЙ ОБЛАСТНОЙ КОЖНО-ВЕНЕРОЛОГИЧЕСКИЙ ДИСПАНСЕР ", БУЗ ВО "ВОКВД"</t>
  </si>
  <si>
    <t>БУЗ ВО "ВОЛОГОДСКИЙ ОБЛАСТНОЙ ОНКОЛОГИЧЕСКИЙ ДИСПАНСЕР", БУЗ ВО "ВООД"</t>
  </si>
  <si>
    <t>БУЗ ВО "ВОЛОГОДСКАЯ ОБЛАСТНАЯ ИНФЕКЦИОННАЯ БОЛЬНИЦА", БУЗ ВО "ВОИБ"</t>
  </si>
  <si>
    <t>БУЗ ВО"ВОЛОГОДСКИЙ ОБЛАСТНОЙ КОЖНО-ВЕНЕРОЛОГИЧЕСКИЙ ДИСПАНСЕР №2"</t>
  </si>
  <si>
    <t>БУЗ ВО "БАБАЕВСКАЯ ЦРБ"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</si>
  <si>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</si>
  <si>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</si>
  <si>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</si>
  <si>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</si>
  <si>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</si>
  <si>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ВО"ВОЛОГОДСКАЯ ЦРБ"</t>
  </si>
  <si>
    <t>МЧУ ВОФП САНАТОРИЙ "НОВЫЙ ИСТОЧНИК"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</si>
  <si>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</si>
  <si>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</si>
  <si>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</si>
  <si>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</si>
  <si>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</si>
  <si>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</si>
  <si>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</si>
  <si>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</si>
  <si>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</si>
  <si>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</si>
  <si>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</si>
  <si>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</si>
  <si>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</si>
  <si>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</si>
  <si>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</si>
  <si>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</si>
  <si>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БОЛЬНИЦА №1"</t>
  </si>
  <si>
    <t>БУЗ ВО "ВОЛОГОДСКАЯ ГОРОДСКАЯ БОЛЬНИЦА №2"</t>
  </si>
  <si>
    <t>ФКУЗ "МСЧ МВД РОССИИ ПО ВОЛОГОДСКОЙ ОБЛАСТИ"</t>
  </si>
  <si>
    <t>БУЗ ВО "ВОЛОГОДСКИЙ ГОРОДСКОЙ РОДИЛЬНЫЙ ДОМ"</t>
  </si>
  <si>
    <t>БУЗ ВО "ВЕЛИКОУСТЮГСКАЯ ЦРБ"</t>
  </si>
  <si>
    <t>БУЗ ВО "СОКОЛЬСКАЯ ЦРБ"</t>
  </si>
  <si>
    <t>БУЗ ВО "ВОЛОГОДСКАЯ ОБЛАСТНАЯ КЛИНИЧЕСКАЯ БОЛЬНИЦА №2"</t>
  </si>
  <si>
    <t>БУЗ ВО "МЕДСАНЧАСТЬ "СЕВЕРСТАЛЬ"</t>
  </si>
  <si>
    <t>БУЗ ВО "ЧЕРЕПОВЕЦКИЙ ГОРОДСКОЙ РОДИЛЬНЫЙ ДОМ", БУЗ ВО "ЧЕРГОРРОДДОМ"</t>
  </si>
  <si>
    <t>ПАО "СЕВЕРСТАЛЬ"</t>
  </si>
  <si>
    <t>БУЗ ВО "ВОЛОГОДСКИЙ ОБЛАСТНОЙ ГОСПИТАЛЬ ДЛЯ ВЕТЕРАНОВ ВОЙН"</t>
  </si>
  <si>
    <t>ООО "МЕДИЦИНСКИЙ ЦЕНТР "БОДРОСТЬ"</t>
  </si>
  <si>
    <t>БУЗ ВО "ЧЕРЕПОВЕЦКАЯ ГОРОДСКАЯ БОЛЬНИЦА"</t>
  </si>
  <si>
    <t>БУЗ ВО "ВОЛОГОДСКАЯ ОБЛАСТНАЯ ДЕТСКАЯ БОЛЬНИЦА № 2", БУЗ ВО "ВОДБ № 2"</t>
  </si>
  <si>
    <t>ООО "КЛИНИКА КОНСТАНТА"</t>
  </si>
  <si>
    <t>ЗАО "САНАТОРИЙ ИМЕНИ ВОРОВСКОГО"</t>
  </si>
  <si>
    <t>БУЗ ВО "ЧЕРЕПОВЕЦКАЯ ГОРОДСКАЯ БОЛЬНИЦА" (Районы)</t>
  </si>
  <si>
    <t>ООО "ОФТАЛЬМОЛОГИЧЕСКИЙ ЦЕНТР"</t>
  </si>
  <si>
    <t>Офтальмология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</si>
  <si>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2021 год (К.26.02.2021)</t>
  </si>
  <si>
    <t>Медицинские организации</t>
  </si>
  <si>
    <t>ВСЕГО</t>
  </si>
  <si>
    <t>в том числе</t>
  </si>
  <si>
    <t>ВМП</t>
  </si>
  <si>
    <t xml:space="preserve">число госпитализаций </t>
  </si>
  <si>
    <t>число госпитализаций (КСГ)</t>
  </si>
  <si>
    <t>число госпитализаций (ВМП)</t>
  </si>
  <si>
    <t>число госпитализаций (всего)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</si>
  <si>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</si>
  <si>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</si>
  <si>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</si>
  <si>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</si>
  <si>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</si>
  <si>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</si>
  <si>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</si>
  <si>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</si>
  <si>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</si>
  <si>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</si>
  <si>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</si>
  <si>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</si>
  <si>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</si>
  <si>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</si>
  <si>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</si>
  <si>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</si>
  <si>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</si>
  <si>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</si>
  <si>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</si>
  <si>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</si>
  <si>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</si>
  <si>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</si>
  <si>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</si>
  <si>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</si>
  <si>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</si>
  <si>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</si>
  <si>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МЧУ профсоюзов санаторий "Новый источник"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</si>
  <si>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</si>
  <si>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</si>
  <si>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</si>
  <si>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</si>
  <si>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ФКУЗ "МСЧ МВД России  по Вологодской  области"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</si>
  <si>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</si>
  <si>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</si>
  <si>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</si>
  <si>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</si>
  <si>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</si>
  <si>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</si>
  <si>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</si>
  <si>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</si>
  <si>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</si>
  <si>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>БУЗ ВО "Вологодская областная клиническая больница"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</si>
  <si>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</si>
  <si>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                         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</si>
  <si>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</si>
  <si>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</si>
  <si>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</si>
  <si>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</si>
  <si>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</si>
  <si>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</si>
  <si>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</si>
  <si>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</si>
  <si>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ЗАО  "Санаторий имени Воровского" Ярославская область</t>
  </si>
  <si>
    <t>ООО "АВА-ПЕТЕР", г. С-ПБ</t>
  </si>
  <si>
    <t>ООО "Офтальмологический центр" г.Ярославль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</si>
  <si>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</si>
  <si>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</si>
  <si>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</si>
  <si>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</si>
  <si>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</si>
  <si>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</si>
  <si>
    <t xml:space="preserve"> План объемов утвержденных комиссией 26.02.2021г.</t>
  </si>
  <si>
    <t xml:space="preserve">Сводный план объёмов специализированной медицинской помощи </t>
  </si>
  <si>
    <t>№п/п</t>
  </si>
  <si>
    <t>Название медицинской организации</t>
  </si>
  <si>
    <t>в т.ч. "Онкология"</t>
  </si>
  <si>
    <t>1 кв.</t>
  </si>
  <si>
    <t>2 кв.</t>
  </si>
  <si>
    <t>3 кв.</t>
  </si>
  <si>
    <t>4 кв.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</si>
  <si>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</si>
  <si>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</si>
  <si>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кожно-венерологический диспансер"</t>
  </si>
  <si>
    <t>БУЗ ВО "Вологодский областной онкологический диспансер"</t>
  </si>
  <si>
    <t>БУЗ ВО "Вологодская областная инфекционная больница"</t>
  </si>
  <si>
    <t>БУЗ ВО "Вологодский областной кожно-венерологический диспансер №2"</t>
  </si>
  <si>
    <t>БУЗ ВО "Бабаевская ЦРБ"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</si>
  <si>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</si>
  <si>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</si>
  <si>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</si>
  <si>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</si>
  <si>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</si>
  <si>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 "Вологодская ЦРБ"</t>
  </si>
  <si>
    <t>МЧУ ВОФП санаторий "Новый источник"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</si>
  <si>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</si>
  <si>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</si>
  <si>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</si>
  <si>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</si>
  <si>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</si>
  <si>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</si>
  <si>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</si>
  <si>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</si>
  <si>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</si>
  <si>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</si>
  <si>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</si>
  <si>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</si>
  <si>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</si>
  <si>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</si>
  <si>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</si>
  <si>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</si>
  <si>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больница № 1"</t>
  </si>
  <si>
    <t>БУЗ ВО "Вологодская городская больница №2"</t>
  </si>
  <si>
    <t>ФКУЗ  "МСЧ МВД  России по Вологодской области"</t>
  </si>
  <si>
    <t>БУЗ ВО "Вологодский городской родильный дом"</t>
  </si>
  <si>
    <t>БУЗ ВО "Великоустюгская ЦРБ"</t>
  </si>
  <si>
    <t>БУЗ ВО "Сокольская ЦРБ"</t>
  </si>
  <si>
    <t>БУЗ ВО "Медсанчасть "Северсталь"</t>
  </si>
  <si>
    <t>БУЗ ВО "Череповецкий городской родильный дом"</t>
  </si>
  <si>
    <t>ПАО "Северсталь"</t>
  </si>
  <si>
    <t>БУЗ ВО "Вологодский областной госпиталь для ветеранов войн"</t>
  </si>
  <si>
    <t>ООО "Медицинский центр "Бодрость"</t>
  </si>
  <si>
    <t>БУЗ ВО "Череповецкая городская больница"</t>
  </si>
  <si>
    <t>БУЗ ВО "Вологодская областная детская больница №2"</t>
  </si>
  <si>
    <t>ООО "Клиника Константа"</t>
  </si>
  <si>
    <t>ЗАО "Санаторий имени Воровского"</t>
  </si>
  <si>
    <t>ООО "Офтальмологический центр"</t>
  </si>
  <si>
    <t>Общий итог......</t>
  </si>
  <si>
    <t>План на 2021 год (К.26.02.2021)</t>
  </si>
  <si>
    <t xml:space="preserve"> План объемов утвержденных комиссией 26.02.2021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</si>
</sst>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3" fillId="0" borderId="0"/>
  </cellStyleXfs>
  <cellXfs count="85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Protection="1"/>
    <xf numFmtId="3" fontId="10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8" applyFont="1"/>
    <xf numFmtId="3" fontId="9" fillId="4" borderId="1" xfId="7" applyNumberFormat="1" applyFont="1" applyFill="1" applyBorder="1" applyAlignment="1">
      <alignment horizontal="center" vertical="center" wrapText="1"/>
    </xf>
    <xf numFmtId="4" fontId="9" fillId="0" borderId="1" xfId="9" applyNumberFormat="1" applyFont="1" applyFill="1" applyBorder="1" applyAlignment="1">
      <alignment horizontal="center" vertical="center" wrapText="1"/>
    </xf>
    <xf numFmtId="3" fontId="11" fillId="5" borderId="1" xfId="7" applyNumberFormat="1" applyFont="1" applyFill="1" applyBorder="1" applyAlignment="1">
      <alignment horizontal="center" vertical="top" wrapText="1"/>
    </xf>
    <xf numFmtId="3" fontId="11" fillId="5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/>
    </xf>
    <xf numFmtId="3" fontId="9" fillId="6" borderId="1" xfId="7" applyNumberFormat="1" applyFont="1" applyFill="1" applyBorder="1" applyAlignment="1">
      <alignment horizontal="center" vertical="center"/>
    </xf>
    <xf numFmtId="0" fontId="14" fillId="0" borderId="0" xfId="8" applyFont="1" applyFill="1"/>
    <xf numFmtId="0" fontId="11" fillId="0" borderId="1" xfId="7" applyFont="1" applyFill="1" applyBorder="1" applyAlignment="1"/>
    <xf numFmtId="3" fontId="11" fillId="0" borderId="1" xfId="7" applyNumberFormat="1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0" fontId="14" fillId="0" borderId="0" xfId="8" applyFont="1" applyFill="1" applyAlignment="1">
      <alignment vertical="center"/>
    </xf>
    <xf numFmtId="0" fontId="9" fillId="6" borderId="1" xfId="7" applyFont="1" applyFill="1" applyBorder="1" applyAlignment="1">
      <alignment vertical="center" wrapText="1"/>
    </xf>
    <xf numFmtId="3" fontId="9" fillId="6" borderId="1" xfId="7" applyNumberFormat="1" applyFont="1" applyFill="1" applyBorder="1" applyAlignment="1">
      <alignment horizontal="center" vertical="center" wrapText="1"/>
    </xf>
    <xf numFmtId="3" fontId="9" fillId="6" borderId="1" xfId="8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>
      <alignment vertical="center" wrapText="1"/>
    </xf>
    <xf numFmtId="3" fontId="9" fillId="7" borderId="1" xfId="7" applyNumberFormat="1" applyFont="1" applyFill="1" applyBorder="1" applyAlignment="1">
      <alignment horizontal="center" vertical="center" wrapText="1"/>
    </xf>
    <xf numFmtId="0" fontId="14" fillId="0" borderId="0" xfId="8" applyFont="1" applyAlignment="1">
      <alignment vertical="center"/>
    </xf>
    <xf numFmtId="0" fontId="9" fillId="3" borderId="9" xfId="7" applyFont="1" applyFill="1" applyBorder="1" applyAlignment="1">
      <alignment vertical="center"/>
    </xf>
    <xf numFmtId="3" fontId="9" fillId="3" borderId="1" xfId="7" applyNumberFormat="1" applyFont="1" applyFill="1" applyBorder="1" applyAlignment="1">
      <alignment horizontal="center" vertical="center"/>
    </xf>
    <xf numFmtId="0" fontId="9" fillId="8" borderId="9" xfId="7" applyFont="1" applyFill="1" applyBorder="1" applyAlignment="1">
      <alignment vertical="center"/>
    </xf>
    <xf numFmtId="3" fontId="9" fillId="8" borderId="1" xfId="7" applyNumberFormat="1" applyFont="1" applyFill="1" applyBorder="1" applyAlignment="1">
      <alignment horizontal="center" vertical="center"/>
    </xf>
    <xf numFmtId="0" fontId="9" fillId="4" borderId="9" xfId="7" applyFont="1" applyFill="1" applyBorder="1" applyAlignment="1">
      <alignment vertical="center"/>
    </xf>
    <xf numFmtId="3" fontId="9" fillId="4" borderId="1" xfId="7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horizontal="center" vertical="center"/>
    </xf>
    <xf numFmtId="3" fontId="11" fillId="0" borderId="0" xfId="8" applyNumberFormat="1" applyFont="1" applyFill="1" applyAlignment="1">
      <alignment horizontal="center" vertical="center"/>
    </xf>
    <xf numFmtId="0" fontId="2" fillId="0" borderId="0" xfId="0" applyFont="1"/>
    <xf numFmtId="3" fontId="15" fillId="3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1" xfId="2" applyNumberFormat="1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right" vertical="top" wrapText="1"/>
    </xf>
    <xf numFmtId="3" fontId="15" fillId="9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2" fillId="0" borderId="5" xfId="7" applyFont="1" applyBorder="1" applyAlignment="1">
      <alignment horizontal="center" vertical="center" wrapText="1"/>
    </xf>
    <xf numFmtId="49" fontId="9" fillId="4" borderId="1" xfId="7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3" fontId="9" fillId="4" borderId="6" xfId="7" applyNumberFormat="1" applyFont="1" applyFill="1" applyBorder="1" applyAlignment="1">
      <alignment horizontal="center" vertical="center" wrapText="1"/>
    </xf>
    <xf numFmtId="3" fontId="9" fillId="4" borderId="7" xfId="7" applyNumberFormat="1" applyFont="1" applyFill="1" applyBorder="1" applyAlignment="1">
      <alignment horizontal="center" vertical="center" wrapText="1"/>
    </xf>
    <xf numFmtId="3" fontId="9" fillId="4" borderId="8" xfId="7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3" borderId="2" xfId="10" applyNumberFormat="1" applyFont="1" applyFill="1" applyBorder="1" applyAlignment="1">
      <alignment horizontal="center" vertical="center" wrapText="1"/>
    </xf>
    <xf numFmtId="49" fontId="15" fillId="3" borderId="3" xfId="10" applyNumberFormat="1" applyFont="1" applyFill="1" applyBorder="1" applyAlignment="1">
      <alignment horizontal="center" vertical="center" wrapText="1"/>
    </xf>
    <xf numFmtId="49" fontId="15" fillId="3" borderId="4" xfId="1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5" fillId="3" borderId="1" xfId="1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left" vertical="center" wrapText="1"/>
    </xf>
  </cellXfs>
  <cellStyles count="11">
    <cellStyle name="Normal_Sheet1" xfId="1"/>
    <cellStyle name="Обычный" xfId="0" builtinId="0"/>
    <cellStyle name="Обычный 14" xfId="8"/>
    <cellStyle name="Обычный 19" xfId="1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  <cellStyle name="Обычный_Отчет область объемы (факт) на 20.02.201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47</v>
      </c>
      <c r="B3">
        <v>1</v>
      </c>
    </row>
    <row r="4" spans="1:2">
      <c r="A4" t="s">
        <v>48</v>
      </c>
      <c r="B4">
        <v>3</v>
      </c>
    </row>
    <row r="5" spans="1:2">
      <c r="A5" t="s">
        <v>49</v>
      </c>
      <c r="B5">
        <v>4</v>
      </c>
    </row>
    <row r="6" spans="1:2">
      <c r="A6" t="s">
        <v>50</v>
      </c>
      <c r="B6">
        <v>5</v>
      </c>
    </row>
    <row r="7" spans="1:2">
      <c r="A7" t="s">
        <v>51</v>
      </c>
      <c r="B7">
        <v>6</v>
      </c>
    </row>
    <row r="8" spans="1:2">
      <c r="A8" t="s">
        <v>52</v>
      </c>
      <c r="B8">
        <v>1</v>
      </c>
    </row>
    <row r="9" spans="1:2">
      <c r="A9" t="s">
        <v>53</v>
      </c>
      <c r="B9">
        <v>3</v>
      </c>
    </row>
    <row r="10" spans="1:2">
      <c r="A10" t="s">
        <v>54</v>
      </c>
      <c r="B10">
        <v>4</v>
      </c>
    </row>
    <row r="11" spans="1:2">
      <c r="A11" t="s">
        <v>55</v>
      </c>
      <c r="B11">
        <v>5</v>
      </c>
    </row>
    <row r="12" spans="1:2">
      <c r="A12" t="s">
        <v>56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101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28</v>
      </c>
      <c r="B9" s="11">
        <f>SUM(C9:F9)</f>
        <v>15</v>
      </c>
      <c r="C9" s="11">
        <v>0</v>
      </c>
      <c r="D9" s="11">
        <v>0</v>
      </c>
      <c r="E9" s="11">
        <v>0</v>
      </c>
      <c r="F9" s="11">
        <v>15</v>
      </c>
    </row>
    <row r="10" spans="1:6" ht="15.75" customHeight="1">
      <c r="A10" s="18" t="s">
        <v>32</v>
      </c>
      <c r="B10" s="11">
        <f>SUM(C10:F10)</f>
        <v>3990</v>
      </c>
      <c r="C10" s="11">
        <v>2372</v>
      </c>
      <c r="D10" s="11">
        <v>1000</v>
      </c>
      <c r="E10" s="11">
        <v>618</v>
      </c>
      <c r="F10" s="11">
        <v>0</v>
      </c>
    </row>
    <row r="11" spans="1:6" ht="15.75">
      <c r="A11" s="19" t="s">
        <v>46</v>
      </c>
      <c r="B11" s="15">
        <f>SUM(B$9:B10)</f>
        <v>4005</v>
      </c>
      <c r="C11" s="15">
        <f>SUM(C$9:C10)</f>
        <v>2372</v>
      </c>
      <c r="D11" s="15">
        <f>SUM(D$9:D10)</f>
        <v>1000</v>
      </c>
      <c r="E11" s="15">
        <f>SUM(E$9:E10)</f>
        <v>618</v>
      </c>
      <c r="F11" s="15">
        <f>SUM(F$9:F10)</f>
        <v>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100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1515</v>
      </c>
      <c r="C9" s="11">
        <v>379</v>
      </c>
      <c r="D9" s="11">
        <v>378</v>
      </c>
      <c r="E9" s="11">
        <v>379</v>
      </c>
      <c r="F9" s="11">
        <v>379</v>
      </c>
    </row>
    <row r="10" spans="1:6" ht="15.75">
      <c r="A10" s="19" t="s">
        <v>46</v>
      </c>
      <c r="B10" s="15">
        <f>SUM(B$9)</f>
        <v>1515</v>
      </c>
      <c r="C10" s="15">
        <f>SUM(C$9)</f>
        <v>379</v>
      </c>
      <c r="D10" s="15">
        <f>SUM(D$9)</f>
        <v>378</v>
      </c>
      <c r="E10" s="15">
        <f>SUM(E$9)</f>
        <v>379</v>
      </c>
      <c r="F10" s="15">
        <f>SUM(F$9)</f>
        <v>379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99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13</v>
      </c>
      <c r="B9" s="11">
        <f>SUM(C9:F9)</f>
        <v>750</v>
      </c>
      <c r="C9" s="11">
        <v>168</v>
      </c>
      <c r="D9" s="11">
        <v>164</v>
      </c>
      <c r="E9" s="11">
        <v>199</v>
      </c>
      <c r="F9" s="11">
        <v>219</v>
      </c>
    </row>
    <row r="10" spans="1:6" ht="15.75" customHeight="1">
      <c r="A10" s="18" t="s">
        <v>24</v>
      </c>
      <c r="B10" s="11">
        <f>SUM(C10:F10)</f>
        <v>179</v>
      </c>
      <c r="C10" s="11">
        <v>27</v>
      </c>
      <c r="D10" s="11">
        <v>57</v>
      </c>
      <c r="E10" s="11">
        <v>48</v>
      </c>
      <c r="F10" s="11">
        <v>47</v>
      </c>
    </row>
    <row r="11" spans="1:6" ht="15.75">
      <c r="A11" s="18" t="s">
        <v>36</v>
      </c>
      <c r="B11" s="11">
        <f>SUM(C11:F11)</f>
        <v>206</v>
      </c>
      <c r="C11" s="11">
        <v>40</v>
      </c>
      <c r="D11" s="11">
        <v>53</v>
      </c>
      <c r="E11" s="11">
        <v>55</v>
      </c>
      <c r="F11" s="11">
        <v>58</v>
      </c>
    </row>
    <row r="12" spans="1:6" ht="15.75">
      <c r="A12" s="19" t="s">
        <v>46</v>
      </c>
      <c r="B12" s="15">
        <f>SUM(B$9:B11)</f>
        <v>1135</v>
      </c>
      <c r="C12" s="15">
        <f>SUM(C$9:C11)</f>
        <v>235</v>
      </c>
      <c r="D12" s="15">
        <f>SUM(D$9:D11)</f>
        <v>274</v>
      </c>
      <c r="E12" s="15">
        <f>SUM(E$9:E11)</f>
        <v>302</v>
      </c>
      <c r="F12" s="15">
        <f>SUM(F$9:F11)</f>
        <v>324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98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800</v>
      </c>
      <c r="C9" s="11">
        <v>188</v>
      </c>
      <c r="D9" s="11">
        <v>207</v>
      </c>
      <c r="E9" s="11">
        <v>204</v>
      </c>
      <c r="F9" s="11">
        <v>201</v>
      </c>
    </row>
    <row r="10" spans="1:6" ht="15.75">
      <c r="A10" s="19" t="s">
        <v>46</v>
      </c>
      <c r="B10" s="15">
        <f>SUM(B$9)</f>
        <v>800</v>
      </c>
      <c r="C10" s="15">
        <f>SUM(C$9)</f>
        <v>188</v>
      </c>
      <c r="D10" s="15">
        <f>SUM(D$9)</f>
        <v>207</v>
      </c>
      <c r="E10" s="15">
        <f>SUM(E$9)</f>
        <v>204</v>
      </c>
      <c r="F10" s="15">
        <f>SUM(F$9)</f>
        <v>201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97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2509</v>
      </c>
      <c r="C9" s="11">
        <v>306</v>
      </c>
      <c r="D9" s="11">
        <v>780</v>
      </c>
      <c r="E9" s="11">
        <v>742</v>
      </c>
      <c r="F9" s="11">
        <v>681</v>
      </c>
    </row>
    <row r="10" spans="1:6" ht="15.75" customHeight="1">
      <c r="A10" s="18" t="s">
        <v>26</v>
      </c>
      <c r="B10" s="11">
        <f>SUM(C10:F10)</f>
        <v>79</v>
      </c>
      <c r="C10" s="11">
        <v>8</v>
      </c>
      <c r="D10" s="11">
        <v>24</v>
      </c>
      <c r="E10" s="11">
        <v>24</v>
      </c>
      <c r="F10" s="11">
        <v>23</v>
      </c>
    </row>
    <row r="11" spans="1:6" ht="15.75">
      <c r="A11" s="18" t="s">
        <v>36</v>
      </c>
      <c r="B11" s="11">
        <f>SUM(C11:F11)</f>
        <v>546</v>
      </c>
      <c r="C11" s="11">
        <v>546</v>
      </c>
      <c r="D11" s="11">
        <v>0</v>
      </c>
      <c r="E11" s="11">
        <v>0</v>
      </c>
      <c r="F11" s="11">
        <v>0</v>
      </c>
    </row>
    <row r="12" spans="1:6" ht="15.75">
      <c r="A12" s="19" t="s">
        <v>46</v>
      </c>
      <c r="B12" s="15">
        <f>SUM(B$9:B11)</f>
        <v>3134</v>
      </c>
      <c r="C12" s="15">
        <f>SUM(C$9:C11)</f>
        <v>860</v>
      </c>
      <c r="D12" s="15">
        <f>SUM(D$9:D11)</f>
        <v>804</v>
      </c>
      <c r="E12" s="15">
        <f>SUM(E$9:E11)</f>
        <v>766</v>
      </c>
      <c r="F12" s="15">
        <f>SUM(F$9:F11)</f>
        <v>704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3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96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2" si="0">SUM(C9:F9)</f>
        <v>3319</v>
      </c>
      <c r="C9" s="11">
        <v>1373</v>
      </c>
      <c r="D9" s="11">
        <v>795</v>
      </c>
      <c r="E9" s="11">
        <v>817</v>
      </c>
      <c r="F9" s="11">
        <v>334</v>
      </c>
    </row>
    <row r="10" spans="1:6" ht="15.75" customHeight="1">
      <c r="A10" s="18" t="s">
        <v>11</v>
      </c>
      <c r="B10" s="11">
        <f t="shared" si="0"/>
        <v>266</v>
      </c>
      <c r="C10" s="11">
        <v>67</v>
      </c>
      <c r="D10" s="11">
        <v>63</v>
      </c>
      <c r="E10" s="11">
        <v>65</v>
      </c>
      <c r="F10" s="11">
        <v>71</v>
      </c>
    </row>
    <row r="11" spans="1:6" ht="15.75">
      <c r="A11" s="18" t="s">
        <v>21</v>
      </c>
      <c r="B11" s="11">
        <f t="shared" si="0"/>
        <v>875</v>
      </c>
      <c r="C11" s="11">
        <v>224</v>
      </c>
      <c r="D11" s="11">
        <v>207</v>
      </c>
      <c r="E11" s="11">
        <v>212</v>
      </c>
      <c r="F11" s="11">
        <v>232</v>
      </c>
    </row>
    <row r="12" spans="1:6" ht="15.75">
      <c r="A12" s="18" t="s">
        <v>24</v>
      </c>
      <c r="B12" s="11">
        <f t="shared" si="0"/>
        <v>565</v>
      </c>
      <c r="C12" s="11">
        <v>142</v>
      </c>
      <c r="D12" s="11">
        <v>134</v>
      </c>
      <c r="E12" s="11">
        <v>137</v>
      </c>
      <c r="F12" s="11">
        <v>152</v>
      </c>
    </row>
    <row r="13" spans="1:6" ht="15.75">
      <c r="A13" s="18" t="s">
        <v>26</v>
      </c>
      <c r="B13" s="11">
        <f t="shared" si="0"/>
        <v>230</v>
      </c>
      <c r="C13" s="11">
        <v>57</v>
      </c>
      <c r="D13" s="11">
        <v>61</v>
      </c>
      <c r="E13" s="11">
        <v>61</v>
      </c>
      <c r="F13" s="11">
        <v>51</v>
      </c>
    </row>
    <row r="14" spans="1:6" ht="15.75">
      <c r="A14" s="18" t="s">
        <v>27</v>
      </c>
      <c r="B14" s="11">
        <f t="shared" si="0"/>
        <v>67</v>
      </c>
      <c r="C14" s="11">
        <v>17</v>
      </c>
      <c r="D14" s="11">
        <v>12</v>
      </c>
      <c r="E14" s="11">
        <v>13</v>
      </c>
      <c r="F14" s="11">
        <v>25</v>
      </c>
    </row>
    <row r="15" spans="1:6" ht="15.75">
      <c r="A15" s="18" t="s">
        <v>107</v>
      </c>
      <c r="B15" s="11">
        <f t="shared" si="0"/>
        <v>295</v>
      </c>
      <c r="C15" s="11">
        <v>79</v>
      </c>
      <c r="D15" s="11">
        <v>68</v>
      </c>
      <c r="E15" s="11">
        <v>71</v>
      </c>
      <c r="F15" s="11">
        <v>77</v>
      </c>
    </row>
    <row r="16" spans="1:6" ht="15.75">
      <c r="A16" s="18" t="s">
        <v>32</v>
      </c>
      <c r="B16" s="11">
        <f t="shared" si="0"/>
        <v>939</v>
      </c>
      <c r="C16" s="11">
        <v>235</v>
      </c>
      <c r="D16" s="11">
        <v>225</v>
      </c>
      <c r="E16" s="11">
        <v>228</v>
      </c>
      <c r="F16" s="11">
        <v>251</v>
      </c>
    </row>
    <row r="17" spans="1:6" ht="15.75">
      <c r="A17" s="18" t="s">
        <v>35</v>
      </c>
      <c r="B17" s="11">
        <f t="shared" si="0"/>
        <v>967</v>
      </c>
      <c r="C17" s="11">
        <v>249</v>
      </c>
      <c r="D17" s="11">
        <v>230</v>
      </c>
      <c r="E17" s="11">
        <v>233</v>
      </c>
      <c r="F17" s="11">
        <v>255</v>
      </c>
    </row>
    <row r="18" spans="1:6" ht="15.75">
      <c r="A18" s="18" t="s">
        <v>39</v>
      </c>
      <c r="B18" s="11">
        <f t="shared" si="0"/>
        <v>648</v>
      </c>
      <c r="C18" s="11">
        <v>169</v>
      </c>
      <c r="D18" s="11">
        <v>153</v>
      </c>
      <c r="E18" s="11">
        <v>155</v>
      </c>
      <c r="F18" s="11">
        <v>171</v>
      </c>
    </row>
    <row r="19" spans="1:6" ht="15.75">
      <c r="A19" s="18" t="s">
        <v>40</v>
      </c>
      <c r="B19" s="11">
        <f t="shared" si="0"/>
        <v>606</v>
      </c>
      <c r="C19" s="11">
        <v>168</v>
      </c>
      <c r="D19" s="11">
        <v>165</v>
      </c>
      <c r="E19" s="11">
        <v>132</v>
      </c>
      <c r="F19" s="11">
        <v>141</v>
      </c>
    </row>
    <row r="20" spans="1:6" ht="15.75">
      <c r="A20" s="18" t="s">
        <v>41</v>
      </c>
      <c r="B20" s="11">
        <f t="shared" si="0"/>
        <v>484</v>
      </c>
      <c r="C20" s="11">
        <v>125</v>
      </c>
      <c r="D20" s="11">
        <v>109</v>
      </c>
      <c r="E20" s="11">
        <v>112</v>
      </c>
      <c r="F20" s="11">
        <v>138</v>
      </c>
    </row>
    <row r="21" spans="1:6" ht="15.75">
      <c r="A21" s="18" t="s">
        <v>42</v>
      </c>
      <c r="B21" s="11">
        <f t="shared" si="0"/>
        <v>471</v>
      </c>
      <c r="C21" s="11">
        <v>120</v>
      </c>
      <c r="D21" s="11">
        <v>114</v>
      </c>
      <c r="E21" s="11">
        <v>114</v>
      </c>
      <c r="F21" s="11">
        <v>123</v>
      </c>
    </row>
    <row r="22" spans="1:6" ht="15.75">
      <c r="A22" s="18" t="s">
        <v>43</v>
      </c>
      <c r="B22" s="11">
        <f t="shared" si="0"/>
        <v>312</v>
      </c>
      <c r="C22" s="11">
        <v>80</v>
      </c>
      <c r="D22" s="11">
        <v>72</v>
      </c>
      <c r="E22" s="11">
        <v>73</v>
      </c>
      <c r="F22" s="11">
        <v>87</v>
      </c>
    </row>
    <row r="23" spans="1:6" ht="15.75">
      <c r="A23" s="19" t="s">
        <v>46</v>
      </c>
      <c r="B23" s="15">
        <f>SUM(B$9:B22)</f>
        <v>10044</v>
      </c>
      <c r="C23" s="15">
        <f>SUM(C$9:C22)</f>
        <v>3105</v>
      </c>
      <c r="D23" s="15">
        <f>SUM(D$9:D22)</f>
        <v>2408</v>
      </c>
      <c r="E23" s="15">
        <f>SUM(E$9:E22)</f>
        <v>2423</v>
      </c>
      <c r="F23" s="15">
        <f>SUM(F$9:F22)</f>
        <v>2108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5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95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4" si="0">SUM(C9:F9)</f>
        <v>1402</v>
      </c>
      <c r="C9" s="11">
        <v>324</v>
      </c>
      <c r="D9" s="11">
        <v>326</v>
      </c>
      <c r="E9" s="11">
        <v>325</v>
      </c>
      <c r="F9" s="11">
        <v>427</v>
      </c>
    </row>
    <row r="10" spans="1:6" ht="15.75" customHeight="1">
      <c r="A10" s="18" t="s">
        <v>12</v>
      </c>
      <c r="B10" s="11">
        <f t="shared" si="0"/>
        <v>290</v>
      </c>
      <c r="C10" s="11">
        <v>74</v>
      </c>
      <c r="D10" s="11">
        <v>73</v>
      </c>
      <c r="E10" s="11">
        <v>74</v>
      </c>
      <c r="F10" s="11">
        <v>69</v>
      </c>
    </row>
    <row r="11" spans="1:6" ht="15.75">
      <c r="A11" s="18" t="s">
        <v>20</v>
      </c>
      <c r="B11" s="11">
        <f t="shared" si="0"/>
        <v>3585</v>
      </c>
      <c r="C11" s="11">
        <v>1223</v>
      </c>
      <c r="D11" s="11">
        <v>783</v>
      </c>
      <c r="E11" s="11">
        <v>780</v>
      </c>
      <c r="F11" s="11">
        <v>799</v>
      </c>
    </row>
    <row r="12" spans="1:6" ht="15.75">
      <c r="A12" s="18" t="s">
        <v>21</v>
      </c>
      <c r="B12" s="11">
        <f t="shared" si="0"/>
        <v>1000</v>
      </c>
      <c r="C12" s="11">
        <v>252</v>
      </c>
      <c r="D12" s="11">
        <v>247</v>
      </c>
      <c r="E12" s="11">
        <v>250</v>
      </c>
      <c r="F12" s="11">
        <v>251</v>
      </c>
    </row>
    <row r="13" spans="1:6" ht="15.75">
      <c r="A13" s="18" t="s">
        <v>22</v>
      </c>
      <c r="B13" s="11">
        <f t="shared" si="0"/>
        <v>680</v>
      </c>
      <c r="C13" s="11">
        <v>169</v>
      </c>
      <c r="D13" s="11">
        <v>173</v>
      </c>
      <c r="E13" s="11">
        <v>171</v>
      </c>
      <c r="F13" s="11">
        <v>167</v>
      </c>
    </row>
    <row r="14" spans="1:6" ht="15.75">
      <c r="A14" s="18" t="s">
        <v>24</v>
      </c>
      <c r="B14" s="11">
        <f t="shared" si="0"/>
        <v>1308</v>
      </c>
      <c r="C14" s="11">
        <v>328</v>
      </c>
      <c r="D14" s="11">
        <v>326</v>
      </c>
      <c r="E14" s="11">
        <v>325</v>
      </c>
      <c r="F14" s="11">
        <v>329</v>
      </c>
    </row>
    <row r="15" spans="1:6" ht="15.75">
      <c r="A15" s="18" t="s">
        <v>25</v>
      </c>
      <c r="B15" s="11">
        <f t="shared" si="0"/>
        <v>1040</v>
      </c>
      <c r="C15" s="11">
        <v>259</v>
      </c>
      <c r="D15" s="11">
        <v>260</v>
      </c>
      <c r="E15" s="11">
        <v>256</v>
      </c>
      <c r="F15" s="11">
        <v>265</v>
      </c>
    </row>
    <row r="16" spans="1:6" ht="15.75">
      <c r="A16" s="18" t="s">
        <v>28</v>
      </c>
      <c r="B16" s="11">
        <f t="shared" si="0"/>
        <v>3332</v>
      </c>
      <c r="C16" s="11">
        <v>835</v>
      </c>
      <c r="D16" s="11">
        <v>836</v>
      </c>
      <c r="E16" s="11">
        <v>829</v>
      </c>
      <c r="F16" s="11">
        <v>832</v>
      </c>
    </row>
    <row r="17" spans="1:6" ht="15.75">
      <c r="A17" s="18" t="s">
        <v>29</v>
      </c>
      <c r="B17" s="11">
        <f t="shared" si="0"/>
        <v>1176</v>
      </c>
      <c r="C17" s="11">
        <v>304</v>
      </c>
      <c r="D17" s="11">
        <v>303</v>
      </c>
      <c r="E17" s="11">
        <v>299</v>
      </c>
      <c r="F17" s="11">
        <v>270</v>
      </c>
    </row>
    <row r="18" spans="1:6" ht="15.75">
      <c r="A18" s="18" t="s">
        <v>35</v>
      </c>
      <c r="B18" s="11">
        <f t="shared" si="0"/>
        <v>305</v>
      </c>
      <c r="C18" s="11">
        <v>76</v>
      </c>
      <c r="D18" s="11">
        <v>75</v>
      </c>
      <c r="E18" s="11">
        <v>78</v>
      </c>
      <c r="F18" s="11">
        <v>76</v>
      </c>
    </row>
    <row r="19" spans="1:6" ht="15.75">
      <c r="A19" s="18" t="s">
        <v>37</v>
      </c>
      <c r="B19" s="11">
        <f t="shared" si="0"/>
        <v>139</v>
      </c>
      <c r="C19" s="11">
        <v>36</v>
      </c>
      <c r="D19" s="11">
        <v>34</v>
      </c>
      <c r="E19" s="11">
        <v>35</v>
      </c>
      <c r="F19" s="11">
        <v>34</v>
      </c>
    </row>
    <row r="20" spans="1:6" ht="15.75">
      <c r="A20" s="18" t="s">
        <v>39</v>
      </c>
      <c r="B20" s="11">
        <f t="shared" si="0"/>
        <v>1801</v>
      </c>
      <c r="C20" s="11">
        <v>446</v>
      </c>
      <c r="D20" s="11">
        <v>452</v>
      </c>
      <c r="E20" s="11">
        <v>449</v>
      </c>
      <c r="F20" s="11">
        <v>454</v>
      </c>
    </row>
    <row r="21" spans="1:6" ht="15.75">
      <c r="A21" s="18" t="s">
        <v>40</v>
      </c>
      <c r="B21" s="11">
        <f t="shared" si="0"/>
        <v>923</v>
      </c>
      <c r="C21" s="11">
        <v>230</v>
      </c>
      <c r="D21" s="11">
        <v>233</v>
      </c>
      <c r="E21" s="11">
        <v>232</v>
      </c>
      <c r="F21" s="11">
        <v>228</v>
      </c>
    </row>
    <row r="22" spans="1:6" ht="15.75">
      <c r="A22" s="18" t="s">
        <v>41</v>
      </c>
      <c r="B22" s="11">
        <f t="shared" si="0"/>
        <v>1232</v>
      </c>
      <c r="C22" s="11">
        <v>294</v>
      </c>
      <c r="D22" s="11">
        <v>315</v>
      </c>
      <c r="E22" s="11">
        <v>323</v>
      </c>
      <c r="F22" s="11">
        <v>300</v>
      </c>
    </row>
    <row r="23" spans="1:6" ht="15.75">
      <c r="A23" s="18" t="s">
        <v>42</v>
      </c>
      <c r="B23" s="11">
        <f t="shared" si="0"/>
        <v>1010</v>
      </c>
      <c r="C23" s="11">
        <v>252</v>
      </c>
      <c r="D23" s="11">
        <v>253</v>
      </c>
      <c r="E23" s="11">
        <v>252</v>
      </c>
      <c r="F23" s="11">
        <v>253</v>
      </c>
    </row>
    <row r="24" spans="1:6" ht="15.75">
      <c r="A24" s="18" t="s">
        <v>45</v>
      </c>
      <c r="B24" s="11">
        <f t="shared" si="0"/>
        <v>538</v>
      </c>
      <c r="C24" s="11">
        <v>120</v>
      </c>
      <c r="D24" s="11">
        <v>123</v>
      </c>
      <c r="E24" s="11">
        <v>124</v>
      </c>
      <c r="F24" s="11">
        <v>171</v>
      </c>
    </row>
    <row r="25" spans="1:6" ht="15.75">
      <c r="A25" s="19" t="s">
        <v>46</v>
      </c>
      <c r="B25" s="15">
        <f>SUM(B$9:B24)</f>
        <v>19761</v>
      </c>
      <c r="C25" s="15">
        <f>SUM(C$9:C24)</f>
        <v>5222</v>
      </c>
      <c r="D25" s="15">
        <f>SUM(D$9:D24)</f>
        <v>4812</v>
      </c>
      <c r="E25" s="15">
        <f>SUM(E$9:E24)</f>
        <v>4802</v>
      </c>
      <c r="F25" s="15">
        <f>SUM(F$9:F24)</f>
        <v>4925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94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813</v>
      </c>
      <c r="C9" s="11">
        <v>203</v>
      </c>
      <c r="D9" s="11">
        <v>204</v>
      </c>
      <c r="E9" s="11">
        <v>203</v>
      </c>
      <c r="F9" s="11">
        <v>203</v>
      </c>
    </row>
    <row r="10" spans="1:6" ht="15.75" customHeight="1">
      <c r="A10" s="18" t="s">
        <v>20</v>
      </c>
      <c r="B10" s="11">
        <f t="shared" si="0"/>
        <v>418</v>
      </c>
      <c r="C10" s="11">
        <v>104</v>
      </c>
      <c r="D10" s="11">
        <v>105</v>
      </c>
      <c r="E10" s="11">
        <v>104</v>
      </c>
      <c r="F10" s="11">
        <v>105</v>
      </c>
    </row>
    <row r="11" spans="1:6" ht="15.75">
      <c r="A11" s="18" t="s">
        <v>21</v>
      </c>
      <c r="B11" s="11">
        <f t="shared" si="0"/>
        <v>471</v>
      </c>
      <c r="C11" s="11">
        <v>118</v>
      </c>
      <c r="D11" s="11">
        <v>118</v>
      </c>
      <c r="E11" s="11">
        <v>117</v>
      </c>
      <c r="F11" s="11">
        <v>118</v>
      </c>
    </row>
    <row r="12" spans="1:6" ht="15.75">
      <c r="A12" s="18" t="s">
        <v>24</v>
      </c>
      <c r="B12" s="11">
        <f t="shared" si="0"/>
        <v>501</v>
      </c>
      <c r="C12" s="11">
        <v>125</v>
      </c>
      <c r="D12" s="11">
        <v>126</v>
      </c>
      <c r="E12" s="11">
        <v>125</v>
      </c>
      <c r="F12" s="11">
        <v>125</v>
      </c>
    </row>
    <row r="13" spans="1:6" ht="15.75">
      <c r="A13" s="18" t="s">
        <v>31</v>
      </c>
      <c r="B13" s="11">
        <f t="shared" si="0"/>
        <v>533</v>
      </c>
      <c r="C13" s="11">
        <v>133</v>
      </c>
      <c r="D13" s="11">
        <v>134</v>
      </c>
      <c r="E13" s="11">
        <v>133</v>
      </c>
      <c r="F13" s="11">
        <v>133</v>
      </c>
    </row>
    <row r="14" spans="1:6" ht="15.75">
      <c r="A14" s="18" t="s">
        <v>36</v>
      </c>
      <c r="B14" s="11">
        <f t="shared" si="0"/>
        <v>874</v>
      </c>
      <c r="C14" s="11">
        <v>218</v>
      </c>
      <c r="D14" s="11">
        <v>220</v>
      </c>
      <c r="E14" s="11">
        <v>218</v>
      </c>
      <c r="F14" s="11">
        <v>218</v>
      </c>
    </row>
    <row r="15" spans="1:6" ht="15.75">
      <c r="A15" s="18" t="s">
        <v>39</v>
      </c>
      <c r="B15" s="11">
        <f t="shared" si="0"/>
        <v>364</v>
      </c>
      <c r="C15" s="11">
        <v>91</v>
      </c>
      <c r="D15" s="11">
        <v>91</v>
      </c>
      <c r="E15" s="11">
        <v>91</v>
      </c>
      <c r="F15" s="11">
        <v>91</v>
      </c>
    </row>
    <row r="16" spans="1:6" ht="15.75">
      <c r="A16" s="18" t="s">
        <v>41</v>
      </c>
      <c r="B16" s="11">
        <f t="shared" si="0"/>
        <v>977</v>
      </c>
      <c r="C16" s="11">
        <v>244</v>
      </c>
      <c r="D16" s="11">
        <v>245</v>
      </c>
      <c r="E16" s="11">
        <v>244</v>
      </c>
      <c r="F16" s="11">
        <v>244</v>
      </c>
    </row>
    <row r="17" spans="1:6" ht="15.75">
      <c r="A17" s="19" t="s">
        <v>46</v>
      </c>
      <c r="B17" s="15">
        <f>SUM(B$9:B16)</f>
        <v>4951</v>
      </c>
      <c r="C17" s="15">
        <f>SUM(C$9:C16)</f>
        <v>1236</v>
      </c>
      <c r="D17" s="15">
        <f>SUM(D$9:D16)</f>
        <v>1243</v>
      </c>
      <c r="E17" s="15">
        <f>SUM(E$9:E16)</f>
        <v>1235</v>
      </c>
      <c r="F17" s="15">
        <f>SUM(F$9:F16)</f>
        <v>1237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93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9" si="0">SUM(C9:F9)</f>
        <v>1191</v>
      </c>
      <c r="C9" s="11">
        <v>278</v>
      </c>
      <c r="D9" s="11">
        <v>332</v>
      </c>
      <c r="E9" s="11">
        <v>296</v>
      </c>
      <c r="F9" s="11">
        <v>285</v>
      </c>
    </row>
    <row r="10" spans="1:6" ht="15.75" customHeight="1">
      <c r="A10" s="18" t="s">
        <v>10</v>
      </c>
      <c r="B10" s="11">
        <f t="shared" si="0"/>
        <v>23</v>
      </c>
      <c r="C10" s="11">
        <v>4</v>
      </c>
      <c r="D10" s="11">
        <v>7</v>
      </c>
      <c r="E10" s="11">
        <v>6</v>
      </c>
      <c r="F10" s="11">
        <v>6</v>
      </c>
    </row>
    <row r="11" spans="1:6" ht="15.75">
      <c r="A11" s="18" t="s">
        <v>20</v>
      </c>
      <c r="B11" s="11">
        <f t="shared" si="0"/>
        <v>876</v>
      </c>
      <c r="C11" s="11">
        <v>378</v>
      </c>
      <c r="D11" s="11">
        <v>311</v>
      </c>
      <c r="E11" s="11">
        <v>96</v>
      </c>
      <c r="F11" s="11">
        <v>91</v>
      </c>
    </row>
    <row r="12" spans="1:6" ht="15.75">
      <c r="A12" s="18" t="s">
        <v>21</v>
      </c>
      <c r="B12" s="11">
        <f t="shared" si="0"/>
        <v>496</v>
      </c>
      <c r="C12" s="11">
        <v>131</v>
      </c>
      <c r="D12" s="11">
        <v>140</v>
      </c>
      <c r="E12" s="11">
        <v>125</v>
      </c>
      <c r="F12" s="11">
        <v>100</v>
      </c>
    </row>
    <row r="13" spans="1:6" ht="15.75">
      <c r="A13" s="18" t="s">
        <v>24</v>
      </c>
      <c r="B13" s="11">
        <f t="shared" si="0"/>
        <v>795</v>
      </c>
      <c r="C13" s="11">
        <v>181</v>
      </c>
      <c r="D13" s="11">
        <v>216</v>
      </c>
      <c r="E13" s="11">
        <v>202</v>
      </c>
      <c r="F13" s="11">
        <v>196</v>
      </c>
    </row>
    <row r="14" spans="1:6" ht="15.75">
      <c r="A14" s="18" t="s">
        <v>107</v>
      </c>
      <c r="B14" s="11">
        <f t="shared" si="0"/>
        <v>335</v>
      </c>
      <c r="C14" s="11">
        <v>83</v>
      </c>
      <c r="D14" s="11">
        <v>97</v>
      </c>
      <c r="E14" s="11">
        <v>75</v>
      </c>
      <c r="F14" s="11">
        <v>80</v>
      </c>
    </row>
    <row r="15" spans="1:6" ht="15.75">
      <c r="A15" s="18" t="s">
        <v>31</v>
      </c>
      <c r="B15" s="11">
        <f t="shared" si="0"/>
        <v>903</v>
      </c>
      <c r="C15" s="11">
        <v>204</v>
      </c>
      <c r="D15" s="11">
        <v>228</v>
      </c>
      <c r="E15" s="11">
        <v>213</v>
      </c>
      <c r="F15" s="11">
        <v>258</v>
      </c>
    </row>
    <row r="16" spans="1:6" ht="15.75">
      <c r="A16" s="18" t="s">
        <v>36</v>
      </c>
      <c r="B16" s="11">
        <f t="shared" si="0"/>
        <v>1603</v>
      </c>
      <c r="C16" s="11">
        <v>320</v>
      </c>
      <c r="D16" s="11">
        <v>448</v>
      </c>
      <c r="E16" s="11">
        <v>416</v>
      </c>
      <c r="F16" s="11">
        <v>419</v>
      </c>
    </row>
    <row r="17" spans="1:6" ht="15.75">
      <c r="A17" s="18" t="s">
        <v>39</v>
      </c>
      <c r="B17" s="11">
        <f t="shared" si="0"/>
        <v>479</v>
      </c>
      <c r="C17" s="11">
        <v>110</v>
      </c>
      <c r="D17" s="11">
        <v>125</v>
      </c>
      <c r="E17" s="11">
        <v>115</v>
      </c>
      <c r="F17" s="11">
        <v>129</v>
      </c>
    </row>
    <row r="18" spans="1:6" ht="15.75">
      <c r="A18" s="18" t="s">
        <v>41</v>
      </c>
      <c r="B18" s="11">
        <f t="shared" si="0"/>
        <v>1231</v>
      </c>
      <c r="C18" s="11">
        <v>261</v>
      </c>
      <c r="D18" s="11">
        <v>318</v>
      </c>
      <c r="E18" s="11">
        <v>303</v>
      </c>
      <c r="F18" s="11">
        <v>349</v>
      </c>
    </row>
    <row r="19" spans="1:6" ht="15.75">
      <c r="A19" s="18" t="s">
        <v>42</v>
      </c>
      <c r="B19" s="11">
        <f t="shared" si="0"/>
        <v>10</v>
      </c>
      <c r="C19" s="11">
        <v>6</v>
      </c>
      <c r="D19" s="11">
        <v>1</v>
      </c>
      <c r="E19" s="11">
        <v>2</v>
      </c>
      <c r="F19" s="11">
        <v>1</v>
      </c>
    </row>
    <row r="20" spans="1:6" ht="15.75">
      <c r="A20" s="19" t="s">
        <v>46</v>
      </c>
      <c r="B20" s="15">
        <f>SUM(B$9:B19)</f>
        <v>7942</v>
      </c>
      <c r="C20" s="15">
        <f>SUM(C$9:C19)</f>
        <v>1956</v>
      </c>
      <c r="D20" s="15">
        <f>SUM(D$9:D19)</f>
        <v>2223</v>
      </c>
      <c r="E20" s="15">
        <f>SUM(E$9:E19)</f>
        <v>1849</v>
      </c>
      <c r="F20" s="15">
        <f>SUM(F$9:F19)</f>
        <v>1914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92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5624</v>
      </c>
      <c r="C9" s="11">
        <v>1333</v>
      </c>
      <c r="D9" s="11">
        <v>1436</v>
      </c>
      <c r="E9" s="11">
        <v>1428</v>
      </c>
      <c r="F9" s="11">
        <v>1427</v>
      </c>
    </row>
    <row r="10" spans="1:6" ht="15.75" customHeight="1">
      <c r="A10" s="18" t="s">
        <v>20</v>
      </c>
      <c r="B10" s="11">
        <f>SUM(C10:F10)</f>
        <v>89</v>
      </c>
      <c r="C10" s="11">
        <v>74</v>
      </c>
      <c r="D10" s="11">
        <v>15</v>
      </c>
      <c r="E10" s="11">
        <v>0</v>
      </c>
      <c r="F10" s="11">
        <v>0</v>
      </c>
    </row>
    <row r="11" spans="1:6" ht="15.75">
      <c r="A11" s="18" t="s">
        <v>26</v>
      </c>
      <c r="B11" s="11">
        <f>SUM(C11:F11)</f>
        <v>742</v>
      </c>
      <c r="C11" s="11">
        <v>183</v>
      </c>
      <c r="D11" s="11">
        <v>189</v>
      </c>
      <c r="E11" s="11">
        <v>185</v>
      </c>
      <c r="F11" s="11">
        <v>185</v>
      </c>
    </row>
    <row r="12" spans="1:6" ht="15.75">
      <c r="A12" s="19" t="s">
        <v>46</v>
      </c>
      <c r="B12" s="15">
        <f>SUM(B$9:B11)</f>
        <v>6455</v>
      </c>
      <c r="C12" s="15">
        <f>SUM(C$9:C11)</f>
        <v>1590</v>
      </c>
      <c r="D12" s="15">
        <f>SUM(D$9:D11)</f>
        <v>1640</v>
      </c>
      <c r="E12" s="15">
        <f>SUM(E$9:E11)</f>
        <v>1613</v>
      </c>
      <c r="F12" s="15">
        <f>SUM(F$9:F11)</f>
        <v>1612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tabSelected="1" workbookViewId="0">
      <pane xSplit="1" ySplit="6" topLeftCell="B7" activePane="bottomRight" state="frozen"/>
      <selection activeCell="A3" sqref="A3:A6"/>
      <selection pane="topRight" activeCell="A3" sqref="A3:A6"/>
      <selection pane="bottomLeft" activeCell="A3" sqref="A3:A6"/>
      <selection pane="bottomRight" activeCell="B17" sqref="B17"/>
    </sheetView>
  </sheetViews>
  <sheetFormatPr defaultRowHeight="15.75"/>
  <cols>
    <col min="1" max="1" width="61.6640625" style="20" customWidth="1"/>
    <col min="2" max="2" width="24.33203125" style="46" customWidth="1"/>
    <col min="3" max="3" width="28" style="46" bestFit="1" customWidth="1"/>
    <col min="4" max="4" width="20.1640625" style="46" bestFit="1" customWidth="1"/>
    <col min="5" max="5" width="20.1640625" style="47" bestFit="1" customWidth="1"/>
    <col min="6" max="6" width="20.1640625" style="46" bestFit="1" customWidth="1"/>
    <col min="7" max="7" width="17.5" style="46" customWidth="1"/>
    <col min="8" max="16384" width="9.33203125" style="20"/>
  </cols>
  <sheetData>
    <row r="2" spans="1:7" ht="54" customHeight="1">
      <c r="A2" s="63" t="s">
        <v>108</v>
      </c>
      <c r="B2" s="63"/>
      <c r="C2" s="63"/>
      <c r="D2" s="63"/>
      <c r="E2" s="63"/>
      <c r="F2" s="63"/>
      <c r="G2" s="63"/>
    </row>
    <row r="3" spans="1:7" ht="15.75" customHeight="1">
      <c r="A3" s="64" t="s">
        <v>109</v>
      </c>
      <c r="B3" s="65" t="s">
        <v>110</v>
      </c>
      <c r="C3" s="65" t="s">
        <v>111</v>
      </c>
      <c r="D3" s="65"/>
      <c r="E3" s="65"/>
      <c r="F3" s="65"/>
      <c r="G3" s="65"/>
    </row>
    <row r="4" spans="1:7" ht="31.5">
      <c r="A4" s="64"/>
      <c r="B4" s="65"/>
      <c r="C4" s="21" t="s">
        <v>23</v>
      </c>
      <c r="D4" s="66" t="s">
        <v>28</v>
      </c>
      <c r="E4" s="67"/>
      <c r="F4" s="68"/>
      <c r="G4" s="21" t="s">
        <v>112</v>
      </c>
    </row>
    <row r="5" spans="1:7" ht="49.5" customHeight="1">
      <c r="A5" s="22"/>
      <c r="B5" s="23" t="s">
        <v>113</v>
      </c>
      <c r="C5" s="24" t="s">
        <v>113</v>
      </c>
      <c r="D5" s="24" t="s">
        <v>114</v>
      </c>
      <c r="E5" s="25" t="s">
        <v>115</v>
      </c>
      <c r="F5" s="24" t="s">
        <v>116</v>
      </c>
      <c r="G5" s="24" t="s">
        <v>113</v>
      </c>
    </row>
    <row r="6" spans="1:7" s="28" customFormat="1">
      <c r="A6" s="26" t="s">
        <v>117</v>
      </c>
      <c r="B6" s="27">
        <f>SUM(B7:B32)</f>
        <v>64119</v>
      </c>
      <c r="C6" s="27">
        <f t="shared" ref="C6:G6" si="0">SUM(C7:C32)</f>
        <v>1968</v>
      </c>
      <c r="D6" s="27">
        <f t="shared" si="0"/>
        <v>0</v>
      </c>
      <c r="E6" s="27">
        <f t="shared" si="0"/>
        <v>0</v>
      </c>
      <c r="F6" s="27">
        <f t="shared" si="0"/>
        <v>0</v>
      </c>
      <c r="G6" s="27">
        <f t="shared" si="0"/>
        <v>0</v>
      </c>
    </row>
    <row r="7" spans="1:7" s="28" customFormat="1">
      <c r="A7" s="29" t="s">
        <v>118</v>
      </c>
      <c r="B7" s="30">
        <v>2996</v>
      </c>
      <c r="C7" s="31"/>
      <c r="D7" s="31"/>
      <c r="E7" s="31"/>
      <c r="F7" s="31"/>
      <c r="G7" s="31"/>
    </row>
    <row r="8" spans="1:7" s="28" customFormat="1">
      <c r="A8" s="29" t="s">
        <v>119</v>
      </c>
      <c r="B8" s="30">
        <v>1640</v>
      </c>
      <c r="C8" s="31"/>
      <c r="D8" s="31"/>
      <c r="E8" s="31"/>
      <c r="F8" s="31"/>
      <c r="G8" s="31"/>
    </row>
    <row r="9" spans="1:7" s="28" customFormat="1">
      <c r="A9" s="29" t="s">
        <v>120</v>
      </c>
      <c r="B9" s="30">
        <v>2600</v>
      </c>
      <c r="C9" s="31"/>
      <c r="D9" s="31"/>
      <c r="E9" s="31"/>
      <c r="F9" s="31"/>
      <c r="G9" s="31"/>
    </row>
    <row r="10" spans="1:7" s="28" customFormat="1">
      <c r="A10" s="29" t="s">
        <v>121</v>
      </c>
      <c r="B10" s="30">
        <v>1430</v>
      </c>
      <c r="C10" s="31"/>
      <c r="D10" s="31"/>
      <c r="E10" s="31"/>
      <c r="F10" s="31"/>
      <c r="G10" s="31"/>
    </row>
    <row r="11" spans="1:7" s="28" customFormat="1">
      <c r="A11" s="29" t="s">
        <v>122</v>
      </c>
      <c r="B11" s="30">
        <v>7942</v>
      </c>
      <c r="C11" s="31"/>
      <c r="D11" s="31"/>
      <c r="E11" s="31"/>
      <c r="F11" s="31"/>
      <c r="G11" s="31"/>
    </row>
    <row r="12" spans="1:7" s="28" customFormat="1">
      <c r="A12" s="29" t="s">
        <v>123</v>
      </c>
      <c r="B12" s="30">
        <v>2066</v>
      </c>
      <c r="C12" s="31"/>
      <c r="D12" s="31"/>
      <c r="E12" s="31"/>
      <c r="F12" s="31"/>
      <c r="G12" s="31"/>
    </row>
    <row r="13" spans="1:7" s="28" customFormat="1">
      <c r="A13" s="29" t="s">
        <v>124</v>
      </c>
      <c r="B13" s="30">
        <v>1405</v>
      </c>
      <c r="C13" s="31"/>
      <c r="D13" s="31"/>
      <c r="E13" s="31"/>
      <c r="F13" s="31"/>
      <c r="G13" s="31"/>
    </row>
    <row r="14" spans="1:7" s="28" customFormat="1">
      <c r="A14" s="29" t="s">
        <v>125</v>
      </c>
      <c r="B14" s="30">
        <v>1679</v>
      </c>
      <c r="C14" s="31"/>
      <c r="D14" s="31"/>
      <c r="E14" s="31"/>
      <c r="F14" s="31"/>
      <c r="G14" s="31"/>
    </row>
    <row r="15" spans="1:7" s="28" customFormat="1">
      <c r="A15" s="29" t="s">
        <v>126</v>
      </c>
      <c r="B15" s="30">
        <v>2726</v>
      </c>
      <c r="C15" s="31"/>
      <c r="D15" s="31"/>
      <c r="E15" s="31"/>
      <c r="F15" s="31"/>
      <c r="G15" s="31"/>
    </row>
    <row r="16" spans="1:7" s="28" customFormat="1">
      <c r="A16" s="29" t="s">
        <v>127</v>
      </c>
      <c r="B16" s="30">
        <v>3758</v>
      </c>
      <c r="C16" s="31"/>
      <c r="D16" s="31"/>
      <c r="E16" s="31"/>
      <c r="F16" s="31"/>
      <c r="G16" s="31"/>
    </row>
    <row r="17" spans="1:7" s="28" customFormat="1">
      <c r="A17" s="29" t="s">
        <v>128</v>
      </c>
      <c r="B17" s="30">
        <v>1427</v>
      </c>
      <c r="C17" s="31"/>
      <c r="D17" s="31"/>
      <c r="E17" s="31"/>
      <c r="F17" s="31"/>
      <c r="G17" s="31"/>
    </row>
    <row r="18" spans="1:7" s="28" customFormat="1">
      <c r="A18" s="29" t="s">
        <v>129</v>
      </c>
      <c r="B18" s="30">
        <v>1728</v>
      </c>
      <c r="C18" s="31"/>
      <c r="D18" s="31"/>
      <c r="E18" s="31"/>
      <c r="F18" s="31"/>
      <c r="G18" s="31"/>
    </row>
    <row r="19" spans="1:7" s="28" customFormat="1">
      <c r="A19" s="29" t="s">
        <v>130</v>
      </c>
      <c r="B19" s="30">
        <v>2603</v>
      </c>
      <c r="C19" s="31"/>
      <c r="D19" s="31"/>
      <c r="E19" s="31"/>
      <c r="F19" s="31"/>
      <c r="G19" s="31"/>
    </row>
    <row r="20" spans="1:7" s="28" customFormat="1">
      <c r="A20" s="29" t="s">
        <v>131</v>
      </c>
      <c r="B20" s="30">
        <v>1106</v>
      </c>
      <c r="C20" s="31"/>
      <c r="D20" s="31"/>
      <c r="E20" s="31"/>
      <c r="F20" s="31"/>
      <c r="G20" s="31"/>
    </row>
    <row r="21" spans="1:7" s="28" customFormat="1">
      <c r="A21" s="29" t="s">
        <v>132</v>
      </c>
      <c r="B21" s="30">
        <v>2690</v>
      </c>
      <c r="C21" s="31"/>
      <c r="D21" s="31"/>
      <c r="E21" s="31"/>
      <c r="F21" s="31"/>
      <c r="G21" s="31"/>
    </row>
    <row r="22" spans="1:7" s="28" customFormat="1">
      <c r="A22" s="29" t="s">
        <v>133</v>
      </c>
      <c r="B22" s="30">
        <v>1275</v>
      </c>
      <c r="C22" s="31"/>
      <c r="D22" s="31"/>
      <c r="E22" s="31"/>
      <c r="F22" s="31"/>
      <c r="G22" s="31"/>
    </row>
    <row r="23" spans="1:7" s="28" customFormat="1">
      <c r="A23" s="29" t="s">
        <v>134</v>
      </c>
      <c r="B23" s="30">
        <v>4951</v>
      </c>
      <c r="C23" s="31"/>
      <c r="D23" s="31"/>
      <c r="E23" s="31"/>
      <c r="F23" s="31"/>
      <c r="G23" s="31"/>
    </row>
    <row r="24" spans="1:7" s="28" customFormat="1">
      <c r="A24" s="29" t="s">
        <v>135</v>
      </c>
      <c r="B24" s="30">
        <v>1365</v>
      </c>
      <c r="C24" s="31"/>
      <c r="D24" s="31"/>
      <c r="E24" s="31"/>
      <c r="F24" s="31"/>
      <c r="G24" s="31"/>
    </row>
    <row r="25" spans="1:7" s="28" customFormat="1">
      <c r="A25" s="29" t="s">
        <v>136</v>
      </c>
      <c r="B25" s="30">
        <v>1842</v>
      </c>
      <c r="C25" s="31"/>
      <c r="D25" s="31"/>
      <c r="E25" s="31"/>
      <c r="F25" s="31"/>
      <c r="G25" s="31"/>
    </row>
    <row r="26" spans="1:7" s="28" customFormat="1">
      <c r="A26" s="29" t="s">
        <v>137</v>
      </c>
      <c r="B26" s="30">
        <v>4196</v>
      </c>
      <c r="C26" s="31"/>
      <c r="D26" s="31"/>
      <c r="E26" s="31"/>
      <c r="F26" s="31"/>
      <c r="G26" s="31"/>
    </row>
    <row r="27" spans="1:7" s="28" customFormat="1">
      <c r="A27" s="29" t="s">
        <v>138</v>
      </c>
      <c r="B27" s="30">
        <v>1180</v>
      </c>
      <c r="C27" s="31"/>
      <c r="D27" s="31"/>
      <c r="E27" s="31"/>
      <c r="F27" s="31"/>
      <c r="G27" s="31"/>
    </row>
    <row r="28" spans="1:7" s="28" customFormat="1">
      <c r="A28" s="29" t="s">
        <v>139</v>
      </c>
      <c r="B28" s="30">
        <v>2326</v>
      </c>
      <c r="C28" s="31"/>
      <c r="D28" s="31"/>
      <c r="E28" s="31"/>
      <c r="F28" s="31"/>
      <c r="G28" s="31"/>
    </row>
    <row r="29" spans="1:7" s="28" customFormat="1">
      <c r="A29" s="29" t="s">
        <v>140</v>
      </c>
      <c r="B29" s="30">
        <v>1642</v>
      </c>
      <c r="C29" s="31"/>
      <c r="D29" s="31"/>
      <c r="E29" s="31"/>
      <c r="F29" s="31"/>
      <c r="G29" s="31"/>
    </row>
    <row r="30" spans="1:7" s="28" customFormat="1">
      <c r="A30" s="29" t="s">
        <v>141</v>
      </c>
      <c r="B30" s="30">
        <v>1652</v>
      </c>
      <c r="C30" s="31"/>
      <c r="D30" s="31"/>
      <c r="E30" s="31"/>
      <c r="F30" s="31"/>
      <c r="G30" s="31"/>
    </row>
    <row r="31" spans="1:7" s="28" customFormat="1">
      <c r="A31" s="29" t="s">
        <v>142</v>
      </c>
      <c r="B31" s="30">
        <v>3926</v>
      </c>
      <c r="C31" s="31"/>
      <c r="D31" s="31"/>
      <c r="E31" s="31"/>
      <c r="F31" s="31"/>
      <c r="G31" s="31"/>
    </row>
    <row r="32" spans="1:7" s="28" customFormat="1">
      <c r="A32" s="29" t="s">
        <v>143</v>
      </c>
      <c r="B32" s="31">
        <v>1968</v>
      </c>
      <c r="C32" s="30">
        <v>1968</v>
      </c>
      <c r="D32" s="31"/>
      <c r="E32" s="31"/>
      <c r="F32" s="31"/>
      <c r="G32" s="31"/>
    </row>
    <row r="33" spans="1:7" s="28" customFormat="1">
      <c r="A33" s="26" t="s">
        <v>144</v>
      </c>
      <c r="B33" s="27">
        <f t="shared" ref="B33:G33" si="1">SUM(B34:B40)</f>
        <v>27127</v>
      </c>
      <c r="C33" s="27">
        <f t="shared" si="1"/>
        <v>1515</v>
      </c>
      <c r="D33" s="27">
        <f t="shared" si="1"/>
        <v>445</v>
      </c>
      <c r="E33" s="27">
        <f t="shared" si="1"/>
        <v>0</v>
      </c>
      <c r="F33" s="27">
        <f t="shared" si="1"/>
        <v>445</v>
      </c>
      <c r="G33" s="27">
        <f t="shared" si="1"/>
        <v>505</v>
      </c>
    </row>
    <row r="34" spans="1:7" s="33" customFormat="1" ht="29.25" customHeight="1">
      <c r="A34" s="32" t="s">
        <v>145</v>
      </c>
      <c r="B34" s="31">
        <f>16316+G34</f>
        <v>16636</v>
      </c>
      <c r="C34" s="31"/>
      <c r="D34" s="31">
        <v>445</v>
      </c>
      <c r="E34" s="31"/>
      <c r="F34" s="31">
        <f>D34+E34</f>
        <v>445</v>
      </c>
      <c r="G34" s="31">
        <v>320</v>
      </c>
    </row>
    <row r="35" spans="1:7" s="33" customFormat="1" ht="29.25" customHeight="1">
      <c r="A35" s="32" t="s">
        <v>146</v>
      </c>
      <c r="B35" s="31">
        <v>2065</v>
      </c>
      <c r="C35" s="31"/>
      <c r="D35" s="31"/>
      <c r="E35" s="31"/>
      <c r="F35" s="31"/>
      <c r="G35" s="31"/>
    </row>
    <row r="36" spans="1:7" s="33" customFormat="1">
      <c r="A36" s="32" t="s">
        <v>147</v>
      </c>
      <c r="B36" s="31">
        <f>6455+G36</f>
        <v>6636</v>
      </c>
      <c r="C36" s="31"/>
      <c r="D36" s="31"/>
      <c r="E36" s="31"/>
      <c r="F36" s="31"/>
      <c r="G36" s="31">
        <v>181</v>
      </c>
    </row>
    <row r="37" spans="1:7" s="33" customFormat="1" ht="31.5">
      <c r="A37" s="32" t="s">
        <v>148</v>
      </c>
      <c r="B37" s="31">
        <v>243</v>
      </c>
      <c r="C37" s="31"/>
      <c r="D37" s="31"/>
      <c r="E37" s="31"/>
      <c r="F37" s="31"/>
      <c r="G37" s="31"/>
    </row>
    <row r="38" spans="1:7" s="33" customFormat="1" ht="29.25" customHeight="1">
      <c r="A38" s="32" t="s">
        <v>149</v>
      </c>
      <c r="B38" s="31">
        <v>28</v>
      </c>
      <c r="C38" s="31"/>
      <c r="D38" s="31"/>
      <c r="E38" s="31"/>
      <c r="F38" s="31"/>
      <c r="G38" s="31"/>
    </row>
    <row r="39" spans="1:7" s="33" customFormat="1" ht="29.25" customHeight="1">
      <c r="A39" s="32" t="s">
        <v>150</v>
      </c>
      <c r="B39" s="31">
        <v>1515</v>
      </c>
      <c r="C39" s="31">
        <v>1515</v>
      </c>
      <c r="D39" s="31"/>
      <c r="E39" s="31"/>
      <c r="F39" s="31"/>
      <c r="G39" s="31"/>
    </row>
    <row r="40" spans="1:7" s="33" customFormat="1" ht="31.5">
      <c r="A40" s="32" t="s">
        <v>151</v>
      </c>
      <c r="B40" s="31">
        <v>4</v>
      </c>
      <c r="C40" s="31"/>
      <c r="D40" s="31"/>
      <c r="E40" s="31"/>
      <c r="F40" s="31"/>
      <c r="G40" s="31">
        <v>4</v>
      </c>
    </row>
    <row r="41" spans="1:7" s="33" customFormat="1" ht="29.25" customHeight="1">
      <c r="A41" s="34" t="s">
        <v>152</v>
      </c>
      <c r="B41" s="35">
        <f t="shared" ref="B41:G41" si="2">SUM(B42:B45)</f>
        <v>18731</v>
      </c>
      <c r="C41" s="35">
        <f t="shared" si="2"/>
        <v>800</v>
      </c>
      <c r="D41" s="35">
        <f t="shared" si="2"/>
        <v>15</v>
      </c>
      <c r="E41" s="35">
        <f t="shared" si="2"/>
        <v>0</v>
      </c>
      <c r="F41" s="35">
        <f t="shared" si="2"/>
        <v>15</v>
      </c>
      <c r="G41" s="35">
        <f t="shared" si="2"/>
        <v>535</v>
      </c>
    </row>
    <row r="42" spans="1:7" s="33" customFormat="1">
      <c r="A42" s="32" t="s">
        <v>153</v>
      </c>
      <c r="B42" s="31">
        <f>10044+G42</f>
        <v>10539</v>
      </c>
      <c r="C42" s="31"/>
      <c r="D42" s="31"/>
      <c r="E42" s="31"/>
      <c r="F42" s="31"/>
      <c r="G42" s="31">
        <v>495</v>
      </c>
    </row>
    <row r="43" spans="1:7" s="33" customFormat="1" ht="29.25" customHeight="1">
      <c r="A43" s="32" t="s">
        <v>154</v>
      </c>
      <c r="B43" s="31">
        <f>4218+G43</f>
        <v>4258</v>
      </c>
      <c r="C43" s="31"/>
      <c r="D43" s="31">
        <v>15</v>
      </c>
      <c r="E43" s="31"/>
      <c r="F43" s="31">
        <f>D43+E43</f>
        <v>15</v>
      </c>
      <c r="G43" s="31">
        <v>40</v>
      </c>
    </row>
    <row r="44" spans="1:7" s="33" customFormat="1" ht="31.5">
      <c r="A44" s="32" t="s">
        <v>155</v>
      </c>
      <c r="B44" s="31">
        <v>3134</v>
      </c>
      <c r="C44" s="31"/>
      <c r="D44" s="31"/>
      <c r="E44" s="31"/>
      <c r="F44" s="31"/>
      <c r="G44" s="31"/>
    </row>
    <row r="45" spans="1:7" s="33" customFormat="1" ht="29.25" customHeight="1">
      <c r="A45" s="32" t="s">
        <v>156</v>
      </c>
      <c r="B45" s="31">
        <v>800</v>
      </c>
      <c r="C45" s="31">
        <v>800</v>
      </c>
      <c r="D45" s="31"/>
      <c r="E45" s="31"/>
      <c r="F45" s="31"/>
      <c r="G45" s="31"/>
    </row>
    <row r="46" spans="1:7" s="33" customFormat="1" ht="29.25" customHeight="1">
      <c r="A46" s="34" t="s">
        <v>157</v>
      </c>
      <c r="B46" s="27">
        <f t="shared" ref="B46:G46" si="3">SUM(B47:B56)</f>
        <v>82881</v>
      </c>
      <c r="C46" s="27">
        <f t="shared" si="3"/>
        <v>405</v>
      </c>
      <c r="D46" s="27">
        <f t="shared" si="3"/>
        <v>9999</v>
      </c>
      <c r="E46" s="35">
        <f t="shared" si="3"/>
        <v>519</v>
      </c>
      <c r="F46" s="27">
        <f t="shared" si="3"/>
        <v>10518</v>
      </c>
      <c r="G46" s="27">
        <f t="shared" si="3"/>
        <v>4014</v>
      </c>
    </row>
    <row r="47" spans="1:7" s="33" customFormat="1" ht="31.5">
      <c r="A47" s="32" t="s">
        <v>158</v>
      </c>
      <c r="B47" s="31">
        <f>21310+G47</f>
        <v>23310</v>
      </c>
      <c r="C47" s="31"/>
      <c r="D47" s="31">
        <v>840</v>
      </c>
      <c r="E47" s="31">
        <v>75</v>
      </c>
      <c r="F47" s="31">
        <f>D47+E47</f>
        <v>915</v>
      </c>
      <c r="G47" s="31">
        <v>2000</v>
      </c>
    </row>
    <row r="48" spans="1:7" s="33" customFormat="1" ht="31.5">
      <c r="A48" s="32" t="s">
        <v>159</v>
      </c>
      <c r="B48" s="31">
        <f>19761+G48</f>
        <v>20861</v>
      </c>
      <c r="C48" s="31"/>
      <c r="D48" s="31">
        <v>2753</v>
      </c>
      <c r="E48" s="31">
        <v>175</v>
      </c>
      <c r="F48" s="31">
        <f t="shared" ref="F48:F51" si="4">D48+E48</f>
        <v>2928</v>
      </c>
      <c r="G48" s="31">
        <v>1100</v>
      </c>
    </row>
    <row r="49" spans="1:7" s="33" customFormat="1" ht="31.5">
      <c r="A49" s="32" t="s">
        <v>160</v>
      </c>
      <c r="B49" s="31">
        <f>12356+G49</f>
        <v>12481</v>
      </c>
      <c r="C49" s="31">
        <v>405</v>
      </c>
      <c r="D49" s="31">
        <v>446</v>
      </c>
      <c r="E49" s="31"/>
      <c r="F49" s="31">
        <f t="shared" si="4"/>
        <v>446</v>
      </c>
      <c r="G49" s="31">
        <v>125</v>
      </c>
    </row>
    <row r="50" spans="1:7" s="33" customFormat="1" ht="31.5">
      <c r="A50" s="32" t="s">
        <v>161</v>
      </c>
      <c r="B50" s="31">
        <f>7353+G50</f>
        <v>7472</v>
      </c>
      <c r="C50" s="31"/>
      <c r="D50" s="31">
        <v>121</v>
      </c>
      <c r="E50" s="31">
        <v>12</v>
      </c>
      <c r="F50" s="31">
        <f t="shared" si="4"/>
        <v>133</v>
      </c>
      <c r="G50" s="31">
        <v>119</v>
      </c>
    </row>
    <row r="51" spans="1:7" s="33" customFormat="1" ht="33.75" customHeight="1">
      <c r="A51" s="32" t="s">
        <v>162</v>
      </c>
      <c r="B51" s="31">
        <f>5839+G51</f>
        <v>6108</v>
      </c>
      <c r="C51" s="31"/>
      <c r="D51" s="31">
        <v>5839</v>
      </c>
      <c r="E51" s="31">
        <v>257</v>
      </c>
      <c r="F51" s="31">
        <f t="shared" si="4"/>
        <v>6096</v>
      </c>
      <c r="G51" s="31">
        <v>269</v>
      </c>
    </row>
    <row r="52" spans="1:7" s="33" customFormat="1" ht="31.5">
      <c r="A52" s="32" t="s">
        <v>163</v>
      </c>
      <c r="B52" s="31">
        <f>966+G52</f>
        <v>1016</v>
      </c>
      <c r="C52" s="31"/>
      <c r="D52" s="31"/>
      <c r="E52" s="31"/>
      <c r="F52" s="31"/>
      <c r="G52" s="31">
        <v>50</v>
      </c>
    </row>
    <row r="53" spans="1:7" s="33" customFormat="1" ht="31.5">
      <c r="A53" s="32" t="s">
        <v>164</v>
      </c>
      <c r="B53" s="31">
        <f>607+G53</f>
        <v>611</v>
      </c>
      <c r="C53" s="31"/>
      <c r="D53" s="31"/>
      <c r="E53" s="31"/>
      <c r="F53" s="31"/>
      <c r="G53" s="31">
        <v>4</v>
      </c>
    </row>
    <row r="54" spans="1:7" s="33" customFormat="1" ht="31.5">
      <c r="A54" s="32" t="s">
        <v>165</v>
      </c>
      <c r="B54" s="31">
        <f>4877+G54</f>
        <v>5217</v>
      </c>
      <c r="C54" s="31"/>
      <c r="D54" s="31"/>
      <c r="E54" s="31"/>
      <c r="F54" s="31"/>
      <c r="G54" s="31">
        <v>340</v>
      </c>
    </row>
    <row r="55" spans="1:7" s="33" customFormat="1" ht="31.5">
      <c r="A55" s="32" t="s">
        <v>166</v>
      </c>
      <c r="B55" s="31">
        <v>4663</v>
      </c>
      <c r="C55" s="31"/>
      <c r="D55" s="31"/>
      <c r="E55" s="31"/>
      <c r="F55" s="31"/>
      <c r="G55" s="31"/>
    </row>
    <row r="56" spans="1:7" s="33" customFormat="1" ht="31.5">
      <c r="A56" s="32" t="s">
        <v>167</v>
      </c>
      <c r="B56" s="31">
        <f>1135+G56</f>
        <v>1142</v>
      </c>
      <c r="C56" s="31"/>
      <c r="D56" s="31"/>
      <c r="E56" s="31"/>
      <c r="F56" s="31"/>
      <c r="G56" s="31">
        <v>7</v>
      </c>
    </row>
    <row r="57" spans="1:7" s="33" customFormat="1" ht="29.25" customHeight="1">
      <c r="A57" s="34" t="s">
        <v>168</v>
      </c>
      <c r="B57" s="35">
        <f>B6+B33+B41+B46</f>
        <v>192858</v>
      </c>
      <c r="C57" s="35">
        <f t="shared" ref="C57:G57" si="5">C6+C33+C41+C46</f>
        <v>4688</v>
      </c>
      <c r="D57" s="35">
        <f t="shared" si="5"/>
        <v>10459</v>
      </c>
      <c r="E57" s="35">
        <f t="shared" si="5"/>
        <v>519</v>
      </c>
      <c r="F57" s="35">
        <f t="shared" si="5"/>
        <v>10978</v>
      </c>
      <c r="G57" s="35">
        <f t="shared" si="5"/>
        <v>5054</v>
      </c>
    </row>
    <row r="58" spans="1:7" s="33" customFormat="1" ht="31.5">
      <c r="A58" s="32" t="s">
        <v>169</v>
      </c>
      <c r="B58" s="31">
        <v>8</v>
      </c>
      <c r="C58" s="31">
        <v>8</v>
      </c>
      <c r="D58" s="31"/>
      <c r="E58" s="31"/>
      <c r="F58" s="31"/>
      <c r="G58" s="31"/>
    </row>
    <row r="59" spans="1:7" s="33" customFormat="1">
      <c r="A59" s="32" t="s">
        <v>170</v>
      </c>
      <c r="B59" s="31">
        <v>150</v>
      </c>
      <c r="C59" s="31"/>
      <c r="D59" s="31"/>
      <c r="E59" s="31">
        <v>10</v>
      </c>
      <c r="F59" s="31">
        <v>10</v>
      </c>
      <c r="G59" s="31">
        <v>150</v>
      </c>
    </row>
    <row r="60" spans="1:7" s="33" customFormat="1" ht="33" customHeight="1">
      <c r="A60" s="32" t="s">
        <v>171</v>
      </c>
      <c r="B60" s="31">
        <v>442</v>
      </c>
      <c r="C60" s="31"/>
      <c r="D60" s="31"/>
      <c r="E60" s="31"/>
      <c r="F60" s="31"/>
      <c r="G60" s="31"/>
    </row>
    <row r="61" spans="1:7" s="33" customFormat="1" ht="47.25">
      <c r="A61" s="34" t="s">
        <v>172</v>
      </c>
      <c r="B61" s="36">
        <f>SUM(B58:B60)</f>
        <v>600</v>
      </c>
      <c r="C61" s="36">
        <f t="shared" ref="C61:G61" si="6">SUM(C58:C60)</f>
        <v>8</v>
      </c>
      <c r="D61" s="36">
        <f t="shared" si="6"/>
        <v>0</v>
      </c>
      <c r="E61" s="36">
        <f t="shared" si="6"/>
        <v>10</v>
      </c>
      <c r="F61" s="36">
        <f t="shared" si="6"/>
        <v>10</v>
      </c>
      <c r="G61" s="36">
        <f t="shared" si="6"/>
        <v>150</v>
      </c>
    </row>
    <row r="62" spans="1:7" s="33" customFormat="1">
      <c r="A62" s="34" t="s">
        <v>173</v>
      </c>
      <c r="B62" s="35">
        <f>B57+B61</f>
        <v>193458</v>
      </c>
      <c r="C62" s="35">
        <f t="shared" ref="C62:G62" si="7">C57+C61</f>
        <v>4696</v>
      </c>
      <c r="D62" s="35">
        <f t="shared" si="7"/>
        <v>10459</v>
      </c>
      <c r="E62" s="35">
        <f t="shared" si="7"/>
        <v>529</v>
      </c>
      <c r="F62" s="35">
        <f t="shared" si="7"/>
        <v>10988</v>
      </c>
      <c r="G62" s="35">
        <f t="shared" si="7"/>
        <v>5204</v>
      </c>
    </row>
    <row r="63" spans="1:7" s="39" customFormat="1" ht="31.5">
      <c r="A63" s="37" t="s">
        <v>174</v>
      </c>
      <c r="B63" s="38">
        <v>5000</v>
      </c>
      <c r="C63" s="38">
        <v>625</v>
      </c>
      <c r="D63" s="38">
        <v>122</v>
      </c>
      <c r="E63" s="38">
        <v>264</v>
      </c>
      <c r="F63" s="38">
        <f>D63+E63</f>
        <v>386</v>
      </c>
      <c r="G63" s="38">
        <v>2138</v>
      </c>
    </row>
    <row r="64" spans="1:7" s="39" customFormat="1" ht="29.25" customHeight="1" thickBot="1">
      <c r="A64" s="40" t="s">
        <v>175</v>
      </c>
      <c r="B64" s="41">
        <f t="shared" ref="B64:G64" si="8">B62+B63</f>
        <v>198458</v>
      </c>
      <c r="C64" s="41">
        <f t="shared" si="8"/>
        <v>5321</v>
      </c>
      <c r="D64" s="41">
        <f t="shared" si="8"/>
        <v>10581</v>
      </c>
      <c r="E64" s="41">
        <f t="shared" si="8"/>
        <v>793</v>
      </c>
      <c r="F64" s="41">
        <f>F62+F63</f>
        <v>11374</v>
      </c>
      <c r="G64" s="41">
        <f t="shared" si="8"/>
        <v>7342</v>
      </c>
    </row>
    <row r="65" spans="1:7" ht="24" customHeight="1" thickBot="1">
      <c r="A65" s="42" t="s">
        <v>176</v>
      </c>
      <c r="B65" s="43">
        <v>198458</v>
      </c>
      <c r="C65" s="43">
        <v>5321</v>
      </c>
      <c r="D65" s="43"/>
      <c r="E65" s="43"/>
      <c r="F65" s="43">
        <v>11374</v>
      </c>
      <c r="G65" s="43"/>
    </row>
    <row r="66" spans="1:7" ht="16.5" thickBot="1">
      <c r="A66" s="44" t="s">
        <v>177</v>
      </c>
      <c r="B66" s="45">
        <f>B64-B65</f>
        <v>0</v>
      </c>
      <c r="C66" s="45">
        <f>C64-C65</f>
        <v>0</v>
      </c>
      <c r="D66" s="45"/>
      <c r="E66" s="45"/>
      <c r="F66" s="45">
        <f>F64-F65</f>
        <v>0</v>
      </c>
      <c r="G66" s="45"/>
    </row>
  </sheetData>
  <mergeCells count="5">
    <mergeCell ref="A2:G2"/>
    <mergeCell ref="A3:A4"/>
    <mergeCell ref="B3:B4"/>
    <mergeCell ref="C3:G3"/>
    <mergeCell ref="D4:F4"/>
  </mergeCells>
  <printOptions horizontalCentered="1" verticalCentered="1"/>
  <pageMargins left="0" right="0" top="0" bottom="0" header="0.31496062992125984" footer="0.31496062992125984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91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36</v>
      </c>
      <c r="B9" s="11">
        <f>SUM(C9:F9)</f>
        <v>243</v>
      </c>
      <c r="C9" s="11">
        <v>44</v>
      </c>
      <c r="D9" s="11">
        <v>65</v>
      </c>
      <c r="E9" s="11">
        <v>63</v>
      </c>
      <c r="F9" s="11">
        <v>71</v>
      </c>
    </row>
    <row r="10" spans="1:6" ht="15.75">
      <c r="A10" s="19" t="s">
        <v>46</v>
      </c>
      <c r="B10" s="15">
        <f>SUM(B$9)</f>
        <v>243</v>
      </c>
      <c r="C10" s="15">
        <f>SUM(C$9)</f>
        <v>44</v>
      </c>
      <c r="D10" s="15">
        <f>SUM(D$9)</f>
        <v>65</v>
      </c>
      <c r="E10" s="15">
        <f>SUM(E$9)</f>
        <v>63</v>
      </c>
      <c r="F10" s="15">
        <f>SUM(F$9)</f>
        <v>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90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415</v>
      </c>
      <c r="C9" s="11">
        <v>415</v>
      </c>
      <c r="D9" s="11">
        <v>0</v>
      </c>
      <c r="E9" s="11">
        <v>0</v>
      </c>
      <c r="F9" s="11">
        <v>0</v>
      </c>
    </row>
    <row r="10" spans="1:6" ht="15.75" customHeight="1">
      <c r="A10" s="18" t="s">
        <v>35</v>
      </c>
      <c r="B10" s="11">
        <f>SUM(C10:F10)</f>
        <v>203</v>
      </c>
      <c r="C10" s="11">
        <v>2</v>
      </c>
      <c r="D10" s="11">
        <v>71</v>
      </c>
      <c r="E10" s="11">
        <v>72</v>
      </c>
      <c r="F10" s="11">
        <v>58</v>
      </c>
    </row>
    <row r="11" spans="1:6" ht="15.75">
      <c r="A11" s="18" t="s">
        <v>41</v>
      </c>
      <c r="B11" s="11">
        <f>SUM(C11:F11)</f>
        <v>188</v>
      </c>
      <c r="C11" s="11">
        <v>20</v>
      </c>
      <c r="D11" s="11">
        <v>58</v>
      </c>
      <c r="E11" s="11">
        <v>60</v>
      </c>
      <c r="F11" s="11">
        <v>50</v>
      </c>
    </row>
    <row r="12" spans="1:6" ht="15.75">
      <c r="A12" s="18" t="s">
        <v>42</v>
      </c>
      <c r="B12" s="11">
        <f>SUM(C12:F12)</f>
        <v>1143</v>
      </c>
      <c r="C12" s="11">
        <v>90</v>
      </c>
      <c r="D12" s="11">
        <v>363</v>
      </c>
      <c r="E12" s="11">
        <v>368</v>
      </c>
      <c r="F12" s="11">
        <v>322</v>
      </c>
    </row>
    <row r="13" spans="1:6" ht="15.75">
      <c r="A13" s="18" t="s">
        <v>43</v>
      </c>
      <c r="B13" s="11">
        <f>SUM(C13:F13)</f>
        <v>116</v>
      </c>
      <c r="C13" s="11">
        <v>4</v>
      </c>
      <c r="D13" s="11">
        <v>25</v>
      </c>
      <c r="E13" s="11">
        <v>29</v>
      </c>
      <c r="F13" s="11">
        <v>58</v>
      </c>
    </row>
    <row r="14" spans="1:6" ht="15.75">
      <c r="A14" s="19" t="s">
        <v>46</v>
      </c>
      <c r="B14" s="15">
        <f>SUM(B$9:B13)</f>
        <v>2065</v>
      </c>
      <c r="C14" s="15">
        <f>SUM(C$9:C13)</f>
        <v>531</v>
      </c>
      <c r="D14" s="15">
        <f>SUM(D$9:D13)</f>
        <v>517</v>
      </c>
      <c r="E14" s="15">
        <f>SUM(E$9:E13)</f>
        <v>529</v>
      </c>
      <c r="F14" s="15">
        <f>SUM(F$9:F13)</f>
        <v>488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6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89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25" si="0">SUM(C9:F9)</f>
        <v>4153</v>
      </c>
      <c r="C9" s="11">
        <v>451</v>
      </c>
      <c r="D9" s="11">
        <v>1353</v>
      </c>
      <c r="E9" s="11">
        <v>1353</v>
      </c>
      <c r="F9" s="11">
        <v>996</v>
      </c>
    </row>
    <row r="10" spans="1:6" ht="15.75" customHeight="1">
      <c r="A10" s="18" t="s">
        <v>10</v>
      </c>
      <c r="B10" s="11">
        <f t="shared" si="0"/>
        <v>226</v>
      </c>
      <c r="C10" s="11">
        <v>222</v>
      </c>
      <c r="D10" s="11">
        <v>4</v>
      </c>
      <c r="E10" s="11">
        <v>0</v>
      </c>
      <c r="F10" s="11">
        <v>0</v>
      </c>
    </row>
    <row r="11" spans="1:6" ht="15.75">
      <c r="A11" s="18" t="s">
        <v>11</v>
      </c>
      <c r="B11" s="11">
        <f t="shared" si="0"/>
        <v>427</v>
      </c>
      <c r="C11" s="11">
        <v>0</v>
      </c>
      <c r="D11" s="11">
        <v>0</v>
      </c>
      <c r="E11" s="11">
        <v>201</v>
      </c>
      <c r="F11" s="11">
        <v>226</v>
      </c>
    </row>
    <row r="12" spans="1:6" ht="15.75">
      <c r="A12" s="18" t="s">
        <v>20</v>
      </c>
      <c r="B12" s="11">
        <f t="shared" si="0"/>
        <v>4854</v>
      </c>
      <c r="C12" s="11">
        <v>2703</v>
      </c>
      <c r="D12" s="11">
        <v>1317</v>
      </c>
      <c r="E12" s="11">
        <v>417</v>
      </c>
      <c r="F12" s="11">
        <v>417</v>
      </c>
    </row>
    <row r="13" spans="1:6" ht="15.75">
      <c r="A13" s="18" t="s">
        <v>21</v>
      </c>
      <c r="B13" s="11">
        <f t="shared" si="0"/>
        <v>1127</v>
      </c>
      <c r="C13" s="11">
        <v>0</v>
      </c>
      <c r="D13" s="11">
        <v>0</v>
      </c>
      <c r="E13" s="11">
        <v>469</v>
      </c>
      <c r="F13" s="11">
        <v>658</v>
      </c>
    </row>
    <row r="14" spans="1:6" ht="15.75">
      <c r="A14" s="18" t="s">
        <v>22</v>
      </c>
      <c r="B14" s="11">
        <f t="shared" si="0"/>
        <v>122</v>
      </c>
      <c r="C14" s="11">
        <v>0</v>
      </c>
      <c r="D14" s="11">
        <v>24</v>
      </c>
      <c r="E14" s="11">
        <v>24</v>
      </c>
      <c r="F14" s="11">
        <v>74</v>
      </c>
    </row>
    <row r="15" spans="1:6" ht="15.75">
      <c r="A15" s="18" t="s">
        <v>24</v>
      </c>
      <c r="B15" s="11">
        <f t="shared" si="0"/>
        <v>869</v>
      </c>
      <c r="C15" s="11">
        <v>0</v>
      </c>
      <c r="D15" s="11">
        <v>0</v>
      </c>
      <c r="E15" s="11">
        <v>400</v>
      </c>
      <c r="F15" s="11">
        <v>469</v>
      </c>
    </row>
    <row r="16" spans="1:6" ht="15.75">
      <c r="A16" s="18" t="s">
        <v>25</v>
      </c>
      <c r="B16" s="11">
        <f t="shared" si="0"/>
        <v>35</v>
      </c>
      <c r="C16" s="11">
        <v>0</v>
      </c>
      <c r="D16" s="11">
        <v>10</v>
      </c>
      <c r="E16" s="11">
        <v>10</v>
      </c>
      <c r="F16" s="11">
        <v>15</v>
      </c>
    </row>
    <row r="17" spans="1:6" ht="15.75">
      <c r="A17" s="18" t="s">
        <v>27</v>
      </c>
      <c r="B17" s="11">
        <f t="shared" si="0"/>
        <v>35</v>
      </c>
      <c r="C17" s="11">
        <v>0</v>
      </c>
      <c r="D17" s="11">
        <v>0</v>
      </c>
      <c r="E17" s="11">
        <v>20</v>
      </c>
      <c r="F17" s="11">
        <v>15</v>
      </c>
    </row>
    <row r="18" spans="1:6" ht="15.75">
      <c r="A18" s="18" t="s">
        <v>28</v>
      </c>
      <c r="B18" s="11">
        <f t="shared" si="0"/>
        <v>471</v>
      </c>
      <c r="C18" s="11">
        <v>0</v>
      </c>
      <c r="D18" s="11">
        <v>0</v>
      </c>
      <c r="E18" s="11">
        <v>85</v>
      </c>
      <c r="F18" s="11">
        <v>386</v>
      </c>
    </row>
    <row r="19" spans="1:6" ht="15.75">
      <c r="A19" s="18" t="s">
        <v>32</v>
      </c>
      <c r="B19" s="11">
        <f t="shared" si="0"/>
        <v>796</v>
      </c>
      <c r="C19" s="11">
        <v>0</v>
      </c>
      <c r="D19" s="11">
        <v>226</v>
      </c>
      <c r="E19" s="11">
        <v>283</v>
      </c>
      <c r="F19" s="11">
        <v>287</v>
      </c>
    </row>
    <row r="20" spans="1:6" ht="15.75">
      <c r="A20" s="18" t="s">
        <v>38</v>
      </c>
      <c r="B20" s="11">
        <f t="shared" si="0"/>
        <v>152</v>
      </c>
      <c r="C20" s="11">
        <v>0</v>
      </c>
      <c r="D20" s="11">
        <v>42</v>
      </c>
      <c r="E20" s="11">
        <v>43</v>
      </c>
      <c r="F20" s="11">
        <v>67</v>
      </c>
    </row>
    <row r="21" spans="1:6" ht="15.75">
      <c r="A21" s="18" t="s">
        <v>39</v>
      </c>
      <c r="B21" s="11">
        <f t="shared" si="0"/>
        <v>1504</v>
      </c>
      <c r="C21" s="11">
        <v>0</v>
      </c>
      <c r="D21" s="11">
        <v>0</v>
      </c>
      <c r="E21" s="11">
        <v>670</v>
      </c>
      <c r="F21" s="11">
        <v>834</v>
      </c>
    </row>
    <row r="22" spans="1:6" ht="15.75">
      <c r="A22" s="18" t="s">
        <v>40</v>
      </c>
      <c r="B22" s="11">
        <f t="shared" si="0"/>
        <v>460</v>
      </c>
      <c r="C22" s="11">
        <v>0</v>
      </c>
      <c r="D22" s="11">
        <v>207</v>
      </c>
      <c r="E22" s="11">
        <v>139</v>
      </c>
      <c r="F22" s="11">
        <v>114</v>
      </c>
    </row>
    <row r="23" spans="1:6" ht="15.75">
      <c r="A23" s="18" t="s">
        <v>41</v>
      </c>
      <c r="B23" s="11">
        <f t="shared" si="0"/>
        <v>98</v>
      </c>
      <c r="C23" s="11">
        <v>0</v>
      </c>
      <c r="D23" s="11">
        <v>0</v>
      </c>
      <c r="E23" s="11">
        <v>36</v>
      </c>
      <c r="F23" s="11">
        <v>62</v>
      </c>
    </row>
    <row r="24" spans="1:6" ht="15.75">
      <c r="A24" s="18" t="s">
        <v>42</v>
      </c>
      <c r="B24" s="11">
        <f t="shared" si="0"/>
        <v>867</v>
      </c>
      <c r="C24" s="11">
        <v>0</v>
      </c>
      <c r="D24" s="11">
        <v>163</v>
      </c>
      <c r="E24" s="11">
        <v>243</v>
      </c>
      <c r="F24" s="11">
        <v>461</v>
      </c>
    </row>
    <row r="25" spans="1:6" ht="15.75">
      <c r="A25" s="18" t="s">
        <v>45</v>
      </c>
      <c r="B25" s="11">
        <f t="shared" si="0"/>
        <v>120</v>
      </c>
      <c r="C25" s="11">
        <v>0</v>
      </c>
      <c r="D25" s="11">
        <v>0</v>
      </c>
      <c r="E25" s="11">
        <v>44</v>
      </c>
      <c r="F25" s="11">
        <v>76</v>
      </c>
    </row>
    <row r="26" spans="1:6" ht="15.75">
      <c r="A26" s="19" t="s">
        <v>46</v>
      </c>
      <c r="B26" s="15">
        <f>SUM(B$9:B25)</f>
        <v>16316</v>
      </c>
      <c r="C26" s="15">
        <f>SUM(C$9:C25)</f>
        <v>3376</v>
      </c>
      <c r="D26" s="15">
        <f>SUM(D$9:D25)</f>
        <v>3346</v>
      </c>
      <c r="E26" s="15">
        <f>SUM(E$9:E25)</f>
        <v>4437</v>
      </c>
      <c r="F26" s="15">
        <f>SUM(F$9:F25)</f>
        <v>5157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88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227</v>
      </c>
      <c r="C9" s="11">
        <v>59</v>
      </c>
      <c r="D9" s="11">
        <v>59</v>
      </c>
      <c r="E9" s="11">
        <v>55</v>
      </c>
      <c r="F9" s="11">
        <v>54</v>
      </c>
    </row>
    <row r="10" spans="1:6" ht="15.75" customHeight="1">
      <c r="A10" s="18" t="s">
        <v>20</v>
      </c>
      <c r="B10" s="11">
        <f t="shared" si="0"/>
        <v>705</v>
      </c>
      <c r="C10" s="11">
        <v>185</v>
      </c>
      <c r="D10" s="11">
        <v>185</v>
      </c>
      <c r="E10" s="11">
        <v>172</v>
      </c>
      <c r="F10" s="11">
        <v>163</v>
      </c>
    </row>
    <row r="11" spans="1:6" ht="15.75">
      <c r="A11" s="18" t="s">
        <v>24</v>
      </c>
      <c r="B11" s="11">
        <f t="shared" si="0"/>
        <v>453</v>
      </c>
      <c r="C11" s="11">
        <v>119</v>
      </c>
      <c r="D11" s="11">
        <v>119</v>
      </c>
      <c r="E11" s="11">
        <v>111</v>
      </c>
      <c r="F11" s="11">
        <v>104</v>
      </c>
    </row>
    <row r="12" spans="1:6" ht="15.75">
      <c r="A12" s="18" t="s">
        <v>31</v>
      </c>
      <c r="B12" s="11">
        <f t="shared" si="0"/>
        <v>213</v>
      </c>
      <c r="C12" s="11">
        <v>56</v>
      </c>
      <c r="D12" s="11">
        <v>56</v>
      </c>
      <c r="E12" s="11">
        <v>52</v>
      </c>
      <c r="F12" s="11">
        <v>49</v>
      </c>
    </row>
    <row r="13" spans="1:6" ht="15.75">
      <c r="A13" s="18" t="s">
        <v>36</v>
      </c>
      <c r="B13" s="11">
        <f t="shared" si="0"/>
        <v>957</v>
      </c>
      <c r="C13" s="11">
        <v>251</v>
      </c>
      <c r="D13" s="11">
        <v>251</v>
      </c>
      <c r="E13" s="11">
        <v>234</v>
      </c>
      <c r="F13" s="11">
        <v>221</v>
      </c>
    </row>
    <row r="14" spans="1:6" ht="15.75">
      <c r="A14" s="18" t="s">
        <v>39</v>
      </c>
      <c r="B14" s="11">
        <f t="shared" si="0"/>
        <v>587</v>
      </c>
      <c r="C14" s="11">
        <v>154</v>
      </c>
      <c r="D14" s="11">
        <v>154</v>
      </c>
      <c r="E14" s="11">
        <v>143</v>
      </c>
      <c r="F14" s="11">
        <v>136</v>
      </c>
    </row>
    <row r="15" spans="1:6" ht="15.75">
      <c r="A15" s="18" t="s">
        <v>41</v>
      </c>
      <c r="B15" s="11">
        <f t="shared" si="0"/>
        <v>784</v>
      </c>
      <c r="C15" s="11">
        <v>205</v>
      </c>
      <c r="D15" s="11">
        <v>205</v>
      </c>
      <c r="E15" s="11">
        <v>191</v>
      </c>
      <c r="F15" s="11">
        <v>183</v>
      </c>
    </row>
    <row r="16" spans="1:6" ht="15.75">
      <c r="A16" s="19" t="s">
        <v>46</v>
      </c>
      <c r="B16" s="15">
        <f>SUM(B$9:B15)</f>
        <v>3926</v>
      </c>
      <c r="C16" s="15">
        <f>SUM(C$9:C15)</f>
        <v>1029</v>
      </c>
      <c r="D16" s="15">
        <f>SUM(D$9:D15)</f>
        <v>1029</v>
      </c>
      <c r="E16" s="15">
        <f>SUM(E$9:E15)</f>
        <v>958</v>
      </c>
      <c r="F16" s="15">
        <f>SUM(F$9:F15)</f>
        <v>910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87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372</v>
      </c>
      <c r="C9" s="11">
        <v>105</v>
      </c>
      <c r="D9" s="11">
        <v>105</v>
      </c>
      <c r="E9" s="11">
        <v>55</v>
      </c>
      <c r="F9" s="11">
        <v>107</v>
      </c>
    </row>
    <row r="10" spans="1:6" ht="15.75" customHeight="1">
      <c r="A10" s="18" t="s">
        <v>24</v>
      </c>
      <c r="B10" s="11">
        <f>SUM(C10:F10)</f>
        <v>45</v>
      </c>
      <c r="C10" s="11">
        <v>5</v>
      </c>
      <c r="D10" s="11">
        <v>10</v>
      </c>
      <c r="E10" s="11">
        <v>5</v>
      </c>
      <c r="F10" s="11">
        <v>25</v>
      </c>
    </row>
    <row r="11" spans="1:6" ht="15.75">
      <c r="A11" s="18" t="s">
        <v>31</v>
      </c>
      <c r="B11" s="11">
        <f>SUM(C11:F11)</f>
        <v>160</v>
      </c>
      <c r="C11" s="11">
        <v>45</v>
      </c>
      <c r="D11" s="11">
        <v>55</v>
      </c>
      <c r="E11" s="11">
        <v>20</v>
      </c>
      <c r="F11" s="11">
        <v>40</v>
      </c>
    </row>
    <row r="12" spans="1:6" ht="15.75">
      <c r="A12" s="18" t="s">
        <v>36</v>
      </c>
      <c r="B12" s="11">
        <f>SUM(C12:F12)</f>
        <v>535</v>
      </c>
      <c r="C12" s="11">
        <v>138</v>
      </c>
      <c r="D12" s="11">
        <v>144</v>
      </c>
      <c r="E12" s="11">
        <v>115</v>
      </c>
      <c r="F12" s="11">
        <v>138</v>
      </c>
    </row>
    <row r="13" spans="1:6" ht="15.75">
      <c r="A13" s="18" t="s">
        <v>41</v>
      </c>
      <c r="B13" s="11">
        <f>SUM(C13:F13)</f>
        <v>540</v>
      </c>
      <c r="C13" s="11">
        <v>140</v>
      </c>
      <c r="D13" s="11">
        <v>148</v>
      </c>
      <c r="E13" s="11">
        <v>106</v>
      </c>
      <c r="F13" s="11">
        <v>146</v>
      </c>
    </row>
    <row r="14" spans="1:6" ht="15.75">
      <c r="A14" s="19" t="s">
        <v>46</v>
      </c>
      <c r="B14" s="15">
        <f>SUM(B$9:B13)</f>
        <v>1652</v>
      </c>
      <c r="C14" s="15">
        <f>SUM(C$9:C13)</f>
        <v>433</v>
      </c>
      <c r="D14" s="15">
        <f>SUM(D$9:D13)</f>
        <v>462</v>
      </c>
      <c r="E14" s="15">
        <f>SUM(E$9:E13)</f>
        <v>301</v>
      </c>
      <c r="F14" s="15">
        <f>SUM(F$9:F13)</f>
        <v>456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86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190</v>
      </c>
      <c r="C9" s="11">
        <v>50</v>
      </c>
      <c r="D9" s="11">
        <v>50</v>
      </c>
      <c r="E9" s="11">
        <v>45</v>
      </c>
      <c r="F9" s="11">
        <v>45</v>
      </c>
    </row>
    <row r="10" spans="1:6" ht="15.75" customHeight="1">
      <c r="A10" s="18" t="s">
        <v>24</v>
      </c>
      <c r="B10" s="11">
        <f>SUM(C10:F10)</f>
        <v>190</v>
      </c>
      <c r="C10" s="11">
        <v>40</v>
      </c>
      <c r="D10" s="11">
        <v>50</v>
      </c>
      <c r="E10" s="11">
        <v>50</v>
      </c>
      <c r="F10" s="11">
        <v>50</v>
      </c>
    </row>
    <row r="11" spans="1:6" ht="15.75">
      <c r="A11" s="18" t="s">
        <v>36</v>
      </c>
      <c r="B11" s="11">
        <f>SUM(C11:F11)</f>
        <v>542</v>
      </c>
      <c r="C11" s="11">
        <v>135</v>
      </c>
      <c r="D11" s="11">
        <v>135</v>
      </c>
      <c r="E11" s="11">
        <v>130</v>
      </c>
      <c r="F11" s="11">
        <v>142</v>
      </c>
    </row>
    <row r="12" spans="1:6" ht="15.75">
      <c r="A12" s="18" t="s">
        <v>39</v>
      </c>
      <c r="B12" s="11">
        <f>SUM(C12:F12)</f>
        <v>150</v>
      </c>
      <c r="C12" s="11">
        <v>40</v>
      </c>
      <c r="D12" s="11">
        <v>38</v>
      </c>
      <c r="E12" s="11">
        <v>32</v>
      </c>
      <c r="F12" s="11">
        <v>40</v>
      </c>
    </row>
    <row r="13" spans="1:6" ht="15.75">
      <c r="A13" s="18" t="s">
        <v>41</v>
      </c>
      <c r="B13" s="11">
        <f>SUM(C13:F13)</f>
        <v>570</v>
      </c>
      <c r="C13" s="11">
        <v>150</v>
      </c>
      <c r="D13" s="11">
        <v>140</v>
      </c>
      <c r="E13" s="11">
        <v>140</v>
      </c>
      <c r="F13" s="11">
        <v>140</v>
      </c>
    </row>
    <row r="14" spans="1:6" ht="15.75">
      <c r="A14" s="19" t="s">
        <v>46</v>
      </c>
      <c r="B14" s="15">
        <f>SUM(B$9:B13)</f>
        <v>1642</v>
      </c>
      <c r="C14" s="15">
        <f>SUM(C$9:C13)</f>
        <v>415</v>
      </c>
      <c r="D14" s="15">
        <f>SUM(D$9:D13)</f>
        <v>413</v>
      </c>
      <c r="E14" s="15">
        <f>SUM(E$9:E13)</f>
        <v>397</v>
      </c>
      <c r="F14" s="15">
        <f>SUM(F$9:F13)</f>
        <v>417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85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287</v>
      </c>
      <c r="C9" s="11">
        <v>74</v>
      </c>
      <c r="D9" s="11">
        <v>72</v>
      </c>
      <c r="E9" s="11">
        <v>58</v>
      </c>
      <c r="F9" s="11">
        <v>83</v>
      </c>
    </row>
    <row r="10" spans="1:6" ht="15.75" customHeight="1">
      <c r="A10" s="18" t="s">
        <v>24</v>
      </c>
      <c r="B10" s="11">
        <f t="shared" si="0"/>
        <v>336</v>
      </c>
      <c r="C10" s="11">
        <v>87</v>
      </c>
      <c r="D10" s="11">
        <v>84</v>
      </c>
      <c r="E10" s="11">
        <v>67</v>
      </c>
      <c r="F10" s="11">
        <v>98</v>
      </c>
    </row>
    <row r="11" spans="1:6" ht="15.75">
      <c r="A11" s="18" t="s">
        <v>31</v>
      </c>
      <c r="B11" s="11">
        <f t="shared" si="0"/>
        <v>280</v>
      </c>
      <c r="C11" s="11">
        <v>73</v>
      </c>
      <c r="D11" s="11">
        <v>70</v>
      </c>
      <c r="E11" s="11">
        <v>56</v>
      </c>
      <c r="F11" s="11">
        <v>81</v>
      </c>
    </row>
    <row r="12" spans="1:6" ht="15.75">
      <c r="A12" s="18" t="s">
        <v>36</v>
      </c>
      <c r="B12" s="11">
        <f t="shared" si="0"/>
        <v>566</v>
      </c>
      <c r="C12" s="11">
        <v>147</v>
      </c>
      <c r="D12" s="11">
        <v>142</v>
      </c>
      <c r="E12" s="11">
        <v>113</v>
      </c>
      <c r="F12" s="11">
        <v>164</v>
      </c>
    </row>
    <row r="13" spans="1:6" ht="15.75">
      <c r="A13" s="18" t="s">
        <v>39</v>
      </c>
      <c r="B13" s="11">
        <f t="shared" si="0"/>
        <v>219</v>
      </c>
      <c r="C13" s="11">
        <v>57</v>
      </c>
      <c r="D13" s="11">
        <v>55</v>
      </c>
      <c r="E13" s="11">
        <v>44</v>
      </c>
      <c r="F13" s="11">
        <v>63</v>
      </c>
    </row>
    <row r="14" spans="1:6" ht="15.75">
      <c r="A14" s="18" t="s">
        <v>41</v>
      </c>
      <c r="B14" s="11">
        <f t="shared" si="0"/>
        <v>638</v>
      </c>
      <c r="C14" s="11">
        <v>166</v>
      </c>
      <c r="D14" s="11">
        <v>160</v>
      </c>
      <c r="E14" s="11">
        <v>128</v>
      </c>
      <c r="F14" s="11">
        <v>184</v>
      </c>
    </row>
    <row r="15" spans="1:6" ht="15.75">
      <c r="A15" s="19" t="s">
        <v>46</v>
      </c>
      <c r="B15" s="15">
        <f>SUM(B$9:B14)</f>
        <v>2326</v>
      </c>
      <c r="C15" s="15">
        <f>SUM(C$9:C14)</f>
        <v>604</v>
      </c>
      <c r="D15" s="15">
        <f>SUM(D$9:D14)</f>
        <v>583</v>
      </c>
      <c r="E15" s="15">
        <f>SUM(E$9:E14)</f>
        <v>466</v>
      </c>
      <c r="F15" s="15">
        <f>SUM(F$9:F14)</f>
        <v>673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84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84</v>
      </c>
      <c r="C9" s="11">
        <v>21</v>
      </c>
      <c r="D9" s="11">
        <v>21</v>
      </c>
      <c r="E9" s="11">
        <v>21</v>
      </c>
      <c r="F9" s="11">
        <v>21</v>
      </c>
    </row>
    <row r="10" spans="1:6" ht="15.75" customHeight="1">
      <c r="A10" s="18" t="s">
        <v>24</v>
      </c>
      <c r="B10" s="11">
        <f>SUM(C10:F10)</f>
        <v>180</v>
      </c>
      <c r="C10" s="11">
        <v>45</v>
      </c>
      <c r="D10" s="11">
        <v>45</v>
      </c>
      <c r="E10" s="11">
        <v>45</v>
      </c>
      <c r="F10" s="11">
        <v>45</v>
      </c>
    </row>
    <row r="11" spans="1:6" ht="15.75">
      <c r="A11" s="18" t="s">
        <v>31</v>
      </c>
      <c r="B11" s="11">
        <f>SUM(C11:F11)</f>
        <v>50</v>
      </c>
      <c r="C11" s="11">
        <v>13</v>
      </c>
      <c r="D11" s="11">
        <v>12</v>
      </c>
      <c r="E11" s="11">
        <v>12</v>
      </c>
      <c r="F11" s="11">
        <v>13</v>
      </c>
    </row>
    <row r="12" spans="1:6" ht="15.75">
      <c r="A12" s="18" t="s">
        <v>36</v>
      </c>
      <c r="B12" s="11">
        <f>SUM(C12:F12)</f>
        <v>386</v>
      </c>
      <c r="C12" s="11">
        <v>97</v>
      </c>
      <c r="D12" s="11">
        <v>96</v>
      </c>
      <c r="E12" s="11">
        <v>96</v>
      </c>
      <c r="F12" s="11">
        <v>97</v>
      </c>
    </row>
    <row r="13" spans="1:6" ht="15.75">
      <c r="A13" s="18" t="s">
        <v>41</v>
      </c>
      <c r="B13" s="11">
        <f>SUM(C13:F13)</f>
        <v>480</v>
      </c>
      <c r="C13" s="11">
        <v>120</v>
      </c>
      <c r="D13" s="11">
        <v>120</v>
      </c>
      <c r="E13" s="11">
        <v>120</v>
      </c>
      <c r="F13" s="11">
        <v>120</v>
      </c>
    </row>
    <row r="14" spans="1:6" ht="15.75">
      <c r="A14" s="19" t="s">
        <v>46</v>
      </c>
      <c r="B14" s="15">
        <f>SUM(B$9:B13)</f>
        <v>1180</v>
      </c>
      <c r="C14" s="15">
        <f>SUM(C$9:C13)</f>
        <v>296</v>
      </c>
      <c r="D14" s="15">
        <f>SUM(D$9:D13)</f>
        <v>294</v>
      </c>
      <c r="E14" s="15">
        <f>SUM(E$9:E13)</f>
        <v>294</v>
      </c>
      <c r="F14" s="15">
        <f>SUM(F$9:F13)</f>
        <v>296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83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796</v>
      </c>
      <c r="C9" s="11">
        <v>199</v>
      </c>
      <c r="D9" s="11">
        <v>199</v>
      </c>
      <c r="E9" s="11">
        <v>199</v>
      </c>
      <c r="F9" s="11">
        <v>199</v>
      </c>
    </row>
    <row r="10" spans="1:6" ht="15.75" customHeight="1">
      <c r="A10" s="18" t="s">
        <v>20</v>
      </c>
      <c r="B10" s="11">
        <f t="shared" si="0"/>
        <v>420</v>
      </c>
      <c r="C10" s="11">
        <v>110</v>
      </c>
      <c r="D10" s="11">
        <v>90</v>
      </c>
      <c r="E10" s="11">
        <v>110</v>
      </c>
      <c r="F10" s="11">
        <v>110</v>
      </c>
    </row>
    <row r="11" spans="1:6" ht="15.75">
      <c r="A11" s="18" t="s">
        <v>21</v>
      </c>
      <c r="B11" s="11">
        <f t="shared" si="0"/>
        <v>330</v>
      </c>
      <c r="C11" s="11">
        <v>82</v>
      </c>
      <c r="D11" s="11">
        <v>82</v>
      </c>
      <c r="E11" s="11">
        <v>82</v>
      </c>
      <c r="F11" s="11">
        <v>84</v>
      </c>
    </row>
    <row r="12" spans="1:6" ht="15.75">
      <c r="A12" s="18" t="s">
        <v>24</v>
      </c>
      <c r="B12" s="11">
        <f t="shared" si="0"/>
        <v>450</v>
      </c>
      <c r="C12" s="11">
        <v>112</v>
      </c>
      <c r="D12" s="11">
        <v>112</v>
      </c>
      <c r="E12" s="11">
        <v>112</v>
      </c>
      <c r="F12" s="11">
        <v>114</v>
      </c>
    </row>
    <row r="13" spans="1:6" ht="15.75">
      <c r="A13" s="18" t="s">
        <v>31</v>
      </c>
      <c r="B13" s="11">
        <f t="shared" si="0"/>
        <v>380</v>
      </c>
      <c r="C13" s="11">
        <v>95</v>
      </c>
      <c r="D13" s="11">
        <v>95</v>
      </c>
      <c r="E13" s="11">
        <v>95</v>
      </c>
      <c r="F13" s="11">
        <v>95</v>
      </c>
    </row>
    <row r="14" spans="1:6" ht="15.75">
      <c r="A14" s="18" t="s">
        <v>36</v>
      </c>
      <c r="B14" s="11">
        <f t="shared" si="0"/>
        <v>470</v>
      </c>
      <c r="C14" s="11">
        <v>117</v>
      </c>
      <c r="D14" s="11">
        <v>117</v>
      </c>
      <c r="E14" s="11">
        <v>117</v>
      </c>
      <c r="F14" s="11">
        <v>119</v>
      </c>
    </row>
    <row r="15" spans="1:6" ht="15.75">
      <c r="A15" s="18" t="s">
        <v>39</v>
      </c>
      <c r="B15" s="11">
        <f t="shared" si="0"/>
        <v>510</v>
      </c>
      <c r="C15" s="11">
        <v>127</v>
      </c>
      <c r="D15" s="11">
        <v>127</v>
      </c>
      <c r="E15" s="11">
        <v>127</v>
      </c>
      <c r="F15" s="11">
        <v>129</v>
      </c>
    </row>
    <row r="16" spans="1:6" ht="15.75">
      <c r="A16" s="18" t="s">
        <v>41</v>
      </c>
      <c r="B16" s="11">
        <f t="shared" si="0"/>
        <v>840</v>
      </c>
      <c r="C16" s="11">
        <v>210</v>
      </c>
      <c r="D16" s="11">
        <v>210</v>
      </c>
      <c r="E16" s="11">
        <v>210</v>
      </c>
      <c r="F16" s="11">
        <v>210</v>
      </c>
    </row>
    <row r="17" spans="1:6" ht="15.75">
      <c r="A17" s="19" t="s">
        <v>46</v>
      </c>
      <c r="B17" s="15">
        <f>SUM(B$9:B16)</f>
        <v>4196</v>
      </c>
      <c r="C17" s="15">
        <f>SUM(C$9:C16)</f>
        <v>1052</v>
      </c>
      <c r="D17" s="15">
        <f>SUM(D$9:D16)</f>
        <v>1032</v>
      </c>
      <c r="E17" s="15">
        <f>SUM(E$9:E16)</f>
        <v>1052</v>
      </c>
      <c r="F17" s="15">
        <f>SUM(F$9:F16)</f>
        <v>1060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82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147</v>
      </c>
      <c r="C9" s="11">
        <v>36</v>
      </c>
      <c r="D9" s="11">
        <v>41</v>
      </c>
      <c r="E9" s="11">
        <v>32</v>
      </c>
      <c r="F9" s="11">
        <v>38</v>
      </c>
    </row>
    <row r="10" spans="1:6" ht="15.75" customHeight="1">
      <c r="A10" s="18" t="s">
        <v>18</v>
      </c>
      <c r="B10" s="11">
        <f t="shared" si="0"/>
        <v>27</v>
      </c>
      <c r="C10" s="11">
        <v>4</v>
      </c>
      <c r="D10" s="11">
        <v>9</v>
      </c>
      <c r="E10" s="11">
        <v>9</v>
      </c>
      <c r="F10" s="11">
        <v>5</v>
      </c>
    </row>
    <row r="11" spans="1:6" ht="15.75">
      <c r="A11" s="18" t="s">
        <v>20</v>
      </c>
      <c r="B11" s="11">
        <f t="shared" si="0"/>
        <v>175</v>
      </c>
      <c r="C11" s="11">
        <v>46</v>
      </c>
      <c r="D11" s="11">
        <v>50</v>
      </c>
      <c r="E11" s="11">
        <v>32</v>
      </c>
      <c r="F11" s="11">
        <v>47</v>
      </c>
    </row>
    <row r="12" spans="1:6" ht="15.75">
      <c r="A12" s="18" t="s">
        <v>24</v>
      </c>
      <c r="B12" s="11">
        <f t="shared" si="0"/>
        <v>230</v>
      </c>
      <c r="C12" s="11">
        <v>59</v>
      </c>
      <c r="D12" s="11">
        <v>66</v>
      </c>
      <c r="E12" s="11">
        <v>56</v>
      </c>
      <c r="F12" s="11">
        <v>49</v>
      </c>
    </row>
    <row r="13" spans="1:6" ht="15.75">
      <c r="A13" s="18" t="s">
        <v>31</v>
      </c>
      <c r="B13" s="11">
        <f t="shared" si="0"/>
        <v>179</v>
      </c>
      <c r="C13" s="11">
        <v>46</v>
      </c>
      <c r="D13" s="11">
        <v>50</v>
      </c>
      <c r="E13" s="11">
        <v>36</v>
      </c>
      <c r="F13" s="11">
        <v>47</v>
      </c>
    </row>
    <row r="14" spans="1:6" ht="15.75">
      <c r="A14" s="18" t="s">
        <v>36</v>
      </c>
      <c r="B14" s="11">
        <f t="shared" si="0"/>
        <v>526</v>
      </c>
      <c r="C14" s="11">
        <v>139</v>
      </c>
      <c r="D14" s="11">
        <v>156</v>
      </c>
      <c r="E14" s="11">
        <v>110</v>
      </c>
      <c r="F14" s="11">
        <v>121</v>
      </c>
    </row>
    <row r="15" spans="1:6" ht="15.75">
      <c r="A15" s="18" t="s">
        <v>41</v>
      </c>
      <c r="B15" s="11">
        <f t="shared" si="0"/>
        <v>558</v>
      </c>
      <c r="C15" s="11">
        <v>141</v>
      </c>
      <c r="D15" s="11">
        <v>171</v>
      </c>
      <c r="E15" s="11">
        <v>110</v>
      </c>
      <c r="F15" s="11">
        <v>136</v>
      </c>
    </row>
    <row r="16" spans="1:6" ht="15.75">
      <c r="A16" s="19" t="s">
        <v>46</v>
      </c>
      <c r="B16" s="15">
        <f>SUM(B$9:B15)</f>
        <v>1842</v>
      </c>
      <c r="C16" s="15">
        <f>SUM(C$9:C15)</f>
        <v>471</v>
      </c>
      <c r="D16" s="15">
        <f>SUM(D$9:D15)</f>
        <v>543</v>
      </c>
      <c r="E16" s="15">
        <f>SUM(E$9:E15)</f>
        <v>385</v>
      </c>
      <c r="F16" s="15">
        <f>SUM(F$9:F15)</f>
        <v>443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6"/>
  <sheetViews>
    <sheetView zoomScale="90" zoomScaleNormal="90" workbookViewId="0">
      <selection activeCell="B4" sqref="B4:B6"/>
    </sheetView>
  </sheetViews>
  <sheetFormatPr defaultRowHeight="14.1" customHeight="1"/>
  <cols>
    <col min="1" max="1" width="9.33203125" style="60"/>
    <col min="2" max="2" width="65.1640625" style="61" customWidth="1"/>
    <col min="3" max="3" width="12.83203125" style="62" customWidth="1"/>
    <col min="4" max="4" width="16.5" style="62" customWidth="1"/>
    <col min="5" max="8" width="12.83203125" style="62" customWidth="1"/>
    <col min="9" max="258" width="9.33203125" style="48"/>
    <col min="259" max="259" width="65.1640625" style="48" customWidth="1"/>
    <col min="260" max="264" width="12.83203125" style="48" customWidth="1"/>
    <col min="265" max="514" width="9.33203125" style="48"/>
    <col min="515" max="515" width="65.1640625" style="48" customWidth="1"/>
    <col min="516" max="520" width="12.83203125" style="48" customWidth="1"/>
    <col min="521" max="770" width="9.33203125" style="48"/>
    <col min="771" max="771" width="65.1640625" style="48" customWidth="1"/>
    <col min="772" max="776" width="12.83203125" style="48" customWidth="1"/>
    <col min="777" max="1026" width="9.33203125" style="48"/>
    <col min="1027" max="1027" width="65.1640625" style="48" customWidth="1"/>
    <col min="1028" max="1032" width="12.83203125" style="48" customWidth="1"/>
    <col min="1033" max="1282" width="9.33203125" style="48"/>
    <col min="1283" max="1283" width="65.1640625" style="48" customWidth="1"/>
    <col min="1284" max="1288" width="12.83203125" style="48" customWidth="1"/>
    <col min="1289" max="1538" width="9.33203125" style="48"/>
    <col min="1539" max="1539" width="65.1640625" style="48" customWidth="1"/>
    <col min="1540" max="1544" width="12.83203125" style="48" customWidth="1"/>
    <col min="1545" max="1794" width="9.33203125" style="48"/>
    <col min="1795" max="1795" width="65.1640625" style="48" customWidth="1"/>
    <col min="1796" max="1800" width="12.83203125" style="48" customWidth="1"/>
    <col min="1801" max="2050" width="9.33203125" style="48"/>
    <col min="2051" max="2051" width="65.1640625" style="48" customWidth="1"/>
    <col min="2052" max="2056" width="12.83203125" style="48" customWidth="1"/>
    <col min="2057" max="2306" width="9.33203125" style="48"/>
    <col min="2307" max="2307" width="65.1640625" style="48" customWidth="1"/>
    <col min="2308" max="2312" width="12.83203125" style="48" customWidth="1"/>
    <col min="2313" max="2562" width="9.33203125" style="48"/>
    <col min="2563" max="2563" width="65.1640625" style="48" customWidth="1"/>
    <col min="2564" max="2568" width="12.83203125" style="48" customWidth="1"/>
    <col min="2569" max="2818" width="9.33203125" style="48"/>
    <col min="2819" max="2819" width="65.1640625" style="48" customWidth="1"/>
    <col min="2820" max="2824" width="12.83203125" style="48" customWidth="1"/>
    <col min="2825" max="3074" width="9.33203125" style="48"/>
    <col min="3075" max="3075" width="65.1640625" style="48" customWidth="1"/>
    <col min="3076" max="3080" width="12.83203125" style="48" customWidth="1"/>
    <col min="3081" max="3330" width="9.33203125" style="48"/>
    <col min="3331" max="3331" width="65.1640625" style="48" customWidth="1"/>
    <col min="3332" max="3336" width="12.83203125" style="48" customWidth="1"/>
    <col min="3337" max="3586" width="9.33203125" style="48"/>
    <col min="3587" max="3587" width="65.1640625" style="48" customWidth="1"/>
    <col min="3588" max="3592" width="12.83203125" style="48" customWidth="1"/>
    <col min="3593" max="3842" width="9.33203125" style="48"/>
    <col min="3843" max="3843" width="65.1640625" style="48" customWidth="1"/>
    <col min="3844" max="3848" width="12.83203125" style="48" customWidth="1"/>
    <col min="3849" max="4098" width="9.33203125" style="48"/>
    <col min="4099" max="4099" width="65.1640625" style="48" customWidth="1"/>
    <col min="4100" max="4104" width="12.83203125" style="48" customWidth="1"/>
    <col min="4105" max="4354" width="9.33203125" style="48"/>
    <col min="4355" max="4355" width="65.1640625" style="48" customWidth="1"/>
    <col min="4356" max="4360" width="12.83203125" style="48" customWidth="1"/>
    <col min="4361" max="4610" width="9.33203125" style="48"/>
    <col min="4611" max="4611" width="65.1640625" style="48" customWidth="1"/>
    <col min="4612" max="4616" width="12.83203125" style="48" customWidth="1"/>
    <col min="4617" max="4866" width="9.33203125" style="48"/>
    <col min="4867" max="4867" width="65.1640625" style="48" customWidth="1"/>
    <col min="4868" max="4872" width="12.83203125" style="48" customWidth="1"/>
    <col min="4873" max="5122" width="9.33203125" style="48"/>
    <col min="5123" max="5123" width="65.1640625" style="48" customWidth="1"/>
    <col min="5124" max="5128" width="12.83203125" style="48" customWidth="1"/>
    <col min="5129" max="5378" width="9.33203125" style="48"/>
    <col min="5379" max="5379" width="65.1640625" style="48" customWidth="1"/>
    <col min="5380" max="5384" width="12.83203125" style="48" customWidth="1"/>
    <col min="5385" max="5634" width="9.33203125" style="48"/>
    <col min="5635" max="5635" width="65.1640625" style="48" customWidth="1"/>
    <col min="5636" max="5640" width="12.83203125" style="48" customWidth="1"/>
    <col min="5641" max="5890" width="9.33203125" style="48"/>
    <col min="5891" max="5891" width="65.1640625" style="48" customWidth="1"/>
    <col min="5892" max="5896" width="12.83203125" style="48" customWidth="1"/>
    <col min="5897" max="6146" width="9.33203125" style="48"/>
    <col min="6147" max="6147" width="65.1640625" style="48" customWidth="1"/>
    <col min="6148" max="6152" width="12.83203125" style="48" customWidth="1"/>
    <col min="6153" max="6402" width="9.33203125" style="48"/>
    <col min="6403" max="6403" width="65.1640625" style="48" customWidth="1"/>
    <col min="6404" max="6408" width="12.83203125" style="48" customWidth="1"/>
    <col min="6409" max="6658" width="9.33203125" style="48"/>
    <col min="6659" max="6659" width="65.1640625" style="48" customWidth="1"/>
    <col min="6660" max="6664" width="12.83203125" style="48" customWidth="1"/>
    <col min="6665" max="6914" width="9.33203125" style="48"/>
    <col min="6915" max="6915" width="65.1640625" style="48" customWidth="1"/>
    <col min="6916" max="6920" width="12.83203125" style="48" customWidth="1"/>
    <col min="6921" max="7170" width="9.33203125" style="48"/>
    <col min="7171" max="7171" width="65.1640625" style="48" customWidth="1"/>
    <col min="7172" max="7176" width="12.83203125" style="48" customWidth="1"/>
    <col min="7177" max="7426" width="9.33203125" style="48"/>
    <col min="7427" max="7427" width="65.1640625" style="48" customWidth="1"/>
    <col min="7428" max="7432" width="12.83203125" style="48" customWidth="1"/>
    <col min="7433" max="7682" width="9.33203125" style="48"/>
    <col min="7683" max="7683" width="65.1640625" style="48" customWidth="1"/>
    <col min="7684" max="7688" width="12.83203125" style="48" customWidth="1"/>
    <col min="7689" max="7938" width="9.33203125" style="48"/>
    <col min="7939" max="7939" width="65.1640625" style="48" customWidth="1"/>
    <col min="7940" max="7944" width="12.83203125" style="48" customWidth="1"/>
    <col min="7945" max="8194" width="9.33203125" style="48"/>
    <col min="8195" max="8195" width="65.1640625" style="48" customWidth="1"/>
    <col min="8196" max="8200" width="12.83203125" style="48" customWidth="1"/>
    <col min="8201" max="8450" width="9.33203125" style="48"/>
    <col min="8451" max="8451" width="65.1640625" style="48" customWidth="1"/>
    <col min="8452" max="8456" width="12.83203125" style="48" customWidth="1"/>
    <col min="8457" max="8706" width="9.33203125" style="48"/>
    <col min="8707" max="8707" width="65.1640625" style="48" customWidth="1"/>
    <col min="8708" max="8712" width="12.83203125" style="48" customWidth="1"/>
    <col min="8713" max="8962" width="9.33203125" style="48"/>
    <col min="8963" max="8963" width="65.1640625" style="48" customWidth="1"/>
    <col min="8964" max="8968" width="12.83203125" style="48" customWidth="1"/>
    <col min="8969" max="9218" width="9.33203125" style="48"/>
    <col min="9219" max="9219" width="65.1640625" style="48" customWidth="1"/>
    <col min="9220" max="9224" width="12.83203125" style="48" customWidth="1"/>
    <col min="9225" max="9474" width="9.33203125" style="48"/>
    <col min="9475" max="9475" width="65.1640625" style="48" customWidth="1"/>
    <col min="9476" max="9480" width="12.83203125" style="48" customWidth="1"/>
    <col min="9481" max="9730" width="9.33203125" style="48"/>
    <col min="9731" max="9731" width="65.1640625" style="48" customWidth="1"/>
    <col min="9732" max="9736" width="12.83203125" style="48" customWidth="1"/>
    <col min="9737" max="9986" width="9.33203125" style="48"/>
    <col min="9987" max="9987" width="65.1640625" style="48" customWidth="1"/>
    <col min="9988" max="9992" width="12.83203125" style="48" customWidth="1"/>
    <col min="9993" max="10242" width="9.33203125" style="48"/>
    <col min="10243" max="10243" width="65.1640625" style="48" customWidth="1"/>
    <col min="10244" max="10248" width="12.83203125" style="48" customWidth="1"/>
    <col min="10249" max="10498" width="9.33203125" style="48"/>
    <col min="10499" max="10499" width="65.1640625" style="48" customWidth="1"/>
    <col min="10500" max="10504" width="12.83203125" style="48" customWidth="1"/>
    <col min="10505" max="10754" width="9.33203125" style="48"/>
    <col min="10755" max="10755" width="65.1640625" style="48" customWidth="1"/>
    <col min="10756" max="10760" width="12.83203125" style="48" customWidth="1"/>
    <col min="10761" max="11010" width="9.33203125" style="48"/>
    <col min="11011" max="11011" width="65.1640625" style="48" customWidth="1"/>
    <col min="11012" max="11016" width="12.83203125" style="48" customWidth="1"/>
    <col min="11017" max="11266" width="9.33203125" style="48"/>
    <col min="11267" max="11267" width="65.1640625" style="48" customWidth="1"/>
    <col min="11268" max="11272" width="12.83203125" style="48" customWidth="1"/>
    <col min="11273" max="11522" width="9.33203125" style="48"/>
    <col min="11523" max="11523" width="65.1640625" style="48" customWidth="1"/>
    <col min="11524" max="11528" width="12.83203125" style="48" customWidth="1"/>
    <col min="11529" max="11778" width="9.33203125" style="48"/>
    <col min="11779" max="11779" width="65.1640625" style="48" customWidth="1"/>
    <col min="11780" max="11784" width="12.83203125" style="48" customWidth="1"/>
    <col min="11785" max="12034" width="9.33203125" style="48"/>
    <col min="12035" max="12035" width="65.1640625" style="48" customWidth="1"/>
    <col min="12036" max="12040" width="12.83203125" style="48" customWidth="1"/>
    <col min="12041" max="12290" width="9.33203125" style="48"/>
    <col min="12291" max="12291" width="65.1640625" style="48" customWidth="1"/>
    <col min="12292" max="12296" width="12.83203125" style="48" customWidth="1"/>
    <col min="12297" max="12546" width="9.33203125" style="48"/>
    <col min="12547" max="12547" width="65.1640625" style="48" customWidth="1"/>
    <col min="12548" max="12552" width="12.83203125" style="48" customWidth="1"/>
    <col min="12553" max="12802" width="9.33203125" style="48"/>
    <col min="12803" max="12803" width="65.1640625" style="48" customWidth="1"/>
    <col min="12804" max="12808" width="12.83203125" style="48" customWidth="1"/>
    <col min="12809" max="13058" width="9.33203125" style="48"/>
    <col min="13059" max="13059" width="65.1640625" style="48" customWidth="1"/>
    <col min="13060" max="13064" width="12.83203125" style="48" customWidth="1"/>
    <col min="13065" max="13314" width="9.33203125" style="48"/>
    <col min="13315" max="13315" width="65.1640625" style="48" customWidth="1"/>
    <col min="13316" max="13320" width="12.83203125" style="48" customWidth="1"/>
    <col min="13321" max="13570" width="9.33203125" style="48"/>
    <col min="13571" max="13571" width="65.1640625" style="48" customWidth="1"/>
    <col min="13572" max="13576" width="12.83203125" style="48" customWidth="1"/>
    <col min="13577" max="13826" width="9.33203125" style="48"/>
    <col min="13827" max="13827" width="65.1640625" style="48" customWidth="1"/>
    <col min="13828" max="13832" width="12.83203125" style="48" customWidth="1"/>
    <col min="13833" max="14082" width="9.33203125" style="48"/>
    <col min="14083" max="14083" width="65.1640625" style="48" customWidth="1"/>
    <col min="14084" max="14088" width="12.83203125" style="48" customWidth="1"/>
    <col min="14089" max="14338" width="9.33203125" style="48"/>
    <col min="14339" max="14339" width="65.1640625" style="48" customWidth="1"/>
    <col min="14340" max="14344" width="12.83203125" style="48" customWidth="1"/>
    <col min="14345" max="14594" width="9.33203125" style="48"/>
    <col min="14595" max="14595" width="65.1640625" style="48" customWidth="1"/>
    <col min="14596" max="14600" width="12.83203125" style="48" customWidth="1"/>
    <col min="14601" max="14850" width="9.33203125" style="48"/>
    <col min="14851" max="14851" width="65.1640625" style="48" customWidth="1"/>
    <col min="14852" max="14856" width="12.83203125" style="48" customWidth="1"/>
    <col min="14857" max="15106" width="9.33203125" style="48"/>
    <col min="15107" max="15107" width="65.1640625" style="48" customWidth="1"/>
    <col min="15108" max="15112" width="12.83203125" style="48" customWidth="1"/>
    <col min="15113" max="15362" width="9.33203125" style="48"/>
    <col min="15363" max="15363" width="65.1640625" style="48" customWidth="1"/>
    <col min="15364" max="15368" width="12.83203125" style="48" customWidth="1"/>
    <col min="15369" max="15618" width="9.33203125" style="48"/>
    <col min="15619" max="15619" width="65.1640625" style="48" customWidth="1"/>
    <col min="15620" max="15624" width="12.83203125" style="48" customWidth="1"/>
    <col min="15625" max="15874" width="9.33203125" style="48"/>
    <col min="15875" max="15875" width="65.1640625" style="48" customWidth="1"/>
    <col min="15876" max="15880" width="12.83203125" style="48" customWidth="1"/>
    <col min="15881" max="16130" width="9.33203125" style="48"/>
    <col min="16131" max="16131" width="65.1640625" style="48" customWidth="1"/>
    <col min="16132" max="16136" width="12.83203125" style="48" customWidth="1"/>
    <col min="16137" max="16384" width="9.33203125" style="48"/>
  </cols>
  <sheetData>
    <row r="2" spans="1:8" ht="14.1" customHeight="1">
      <c r="A2" s="69" t="s">
        <v>179</v>
      </c>
      <c r="B2" s="69"/>
      <c r="C2" s="69"/>
      <c r="D2" s="69"/>
      <c r="E2" s="69"/>
      <c r="F2" s="69"/>
      <c r="G2" s="69"/>
      <c r="H2" s="69"/>
    </row>
    <row r="4" spans="1:8" ht="30" customHeight="1">
      <c r="A4" s="70" t="s">
        <v>180</v>
      </c>
      <c r="B4" s="73" t="s">
        <v>181</v>
      </c>
      <c r="C4" s="76" t="s">
        <v>234</v>
      </c>
      <c r="D4" s="76"/>
      <c r="E4" s="76"/>
      <c r="F4" s="76"/>
      <c r="G4" s="76"/>
      <c r="H4" s="76"/>
    </row>
    <row r="5" spans="1:8" ht="16.5" customHeight="1">
      <c r="A5" s="71"/>
      <c r="B5" s="74"/>
      <c r="C5" s="76" t="s">
        <v>2</v>
      </c>
      <c r="D5" s="77" t="s">
        <v>182</v>
      </c>
      <c r="E5" s="76" t="s">
        <v>3</v>
      </c>
      <c r="F5" s="76"/>
      <c r="G5" s="76"/>
      <c r="H5" s="76"/>
    </row>
    <row r="6" spans="1:8" ht="17.25" customHeight="1">
      <c r="A6" s="72"/>
      <c r="B6" s="75"/>
      <c r="C6" s="76"/>
      <c r="D6" s="77"/>
      <c r="E6" s="49" t="s">
        <v>183</v>
      </c>
      <c r="F6" s="49" t="s">
        <v>184</v>
      </c>
      <c r="G6" s="49" t="s">
        <v>185</v>
      </c>
      <c r="H6" s="49" t="s">
        <v>186</v>
      </c>
    </row>
    <row r="7" spans="1:8" ht="14.1" customHeight="1">
      <c r="A7" s="50">
        <v>1</v>
      </c>
      <c r="B7" s="51">
        <v>2</v>
      </c>
      <c r="C7" s="52">
        <v>3</v>
      </c>
      <c r="D7" s="52">
        <v>4</v>
      </c>
      <c r="E7" s="53">
        <v>5</v>
      </c>
      <c r="F7" s="52">
        <v>6</v>
      </c>
      <c r="G7" s="53">
        <v>7</v>
      </c>
      <c r="H7" s="53">
        <v>8</v>
      </c>
    </row>
    <row r="8" spans="1:8" ht="14.1" customHeight="1">
      <c r="A8" s="54">
        <v>1</v>
      </c>
      <c r="B8" s="55" t="s">
        <v>158</v>
      </c>
      <c r="C8" s="56">
        <v>21310</v>
      </c>
      <c r="D8" s="56">
        <v>840</v>
      </c>
      <c r="E8" s="56">
        <v>5569</v>
      </c>
      <c r="F8" s="56">
        <v>5369</v>
      </c>
      <c r="G8" s="56">
        <v>4968</v>
      </c>
      <c r="H8" s="56">
        <v>5404</v>
      </c>
    </row>
    <row r="9" spans="1:8" ht="30">
      <c r="A9" s="54">
        <v>2</v>
      </c>
      <c r="B9" s="55" t="s">
        <v>187</v>
      </c>
      <c r="C9" s="56">
        <v>12356</v>
      </c>
      <c r="D9" s="56">
        <v>446</v>
      </c>
      <c r="E9" s="56">
        <v>3318</v>
      </c>
      <c r="F9" s="56">
        <v>2861</v>
      </c>
      <c r="G9" s="56">
        <v>2928</v>
      </c>
      <c r="H9" s="56">
        <v>3249</v>
      </c>
    </row>
    <row r="10" spans="1:8" ht="30">
      <c r="A10" s="54">
        <v>3</v>
      </c>
      <c r="B10" s="55" t="s">
        <v>188</v>
      </c>
      <c r="C10" s="56">
        <v>4877</v>
      </c>
      <c r="D10" s="56"/>
      <c r="E10" s="56">
        <v>1113</v>
      </c>
      <c r="F10" s="56">
        <v>1161</v>
      </c>
      <c r="G10" s="56">
        <v>1370</v>
      </c>
      <c r="H10" s="56">
        <v>1233</v>
      </c>
    </row>
    <row r="11" spans="1:8" ht="30">
      <c r="A11" s="54">
        <v>4</v>
      </c>
      <c r="B11" s="55" t="s">
        <v>189</v>
      </c>
      <c r="C11" s="56">
        <v>966</v>
      </c>
      <c r="D11" s="56"/>
      <c r="E11" s="56">
        <v>200</v>
      </c>
      <c r="F11" s="56">
        <v>252</v>
      </c>
      <c r="G11" s="56">
        <v>235</v>
      </c>
      <c r="H11" s="56">
        <v>279</v>
      </c>
    </row>
    <row r="12" spans="1:8" ht="14.1" customHeight="1">
      <c r="A12" s="54">
        <v>5</v>
      </c>
      <c r="B12" s="55" t="s">
        <v>190</v>
      </c>
      <c r="C12" s="56">
        <v>5839</v>
      </c>
      <c r="D12" s="56">
        <v>5839</v>
      </c>
      <c r="E12" s="56">
        <v>1468</v>
      </c>
      <c r="F12" s="56">
        <v>1754</v>
      </c>
      <c r="G12" s="56">
        <v>1751</v>
      </c>
      <c r="H12" s="56">
        <v>866</v>
      </c>
    </row>
    <row r="13" spans="1:8" ht="14.1" customHeight="1">
      <c r="A13" s="54">
        <v>6</v>
      </c>
      <c r="B13" s="55" t="s">
        <v>191</v>
      </c>
      <c r="C13" s="56">
        <v>4663</v>
      </c>
      <c r="D13" s="56"/>
      <c r="E13" s="56">
        <v>1109</v>
      </c>
      <c r="F13" s="56">
        <v>1152</v>
      </c>
      <c r="G13" s="56">
        <v>1111</v>
      </c>
      <c r="H13" s="56">
        <v>1291</v>
      </c>
    </row>
    <row r="14" spans="1:8" ht="14.1" customHeight="1">
      <c r="A14" s="54">
        <v>7</v>
      </c>
      <c r="B14" s="55" t="s">
        <v>192</v>
      </c>
      <c r="C14" s="56">
        <v>607</v>
      </c>
      <c r="D14" s="56"/>
      <c r="E14" s="56">
        <v>162</v>
      </c>
      <c r="F14" s="56">
        <v>161</v>
      </c>
      <c r="G14" s="56">
        <v>124</v>
      </c>
      <c r="H14" s="56">
        <v>160</v>
      </c>
    </row>
    <row r="15" spans="1:8" ht="14.1" customHeight="1">
      <c r="A15" s="54">
        <v>8</v>
      </c>
      <c r="B15" s="55" t="s">
        <v>193</v>
      </c>
      <c r="C15" s="56">
        <v>2996</v>
      </c>
      <c r="D15" s="56"/>
      <c r="E15" s="56">
        <v>748</v>
      </c>
      <c r="F15" s="56">
        <v>748</v>
      </c>
      <c r="G15" s="56">
        <v>748</v>
      </c>
      <c r="H15" s="56">
        <v>752</v>
      </c>
    </row>
    <row r="16" spans="1:8" ht="14.1" customHeight="1">
      <c r="A16" s="54">
        <v>9</v>
      </c>
      <c r="B16" s="55" t="s">
        <v>194</v>
      </c>
      <c r="C16" s="56">
        <v>1640</v>
      </c>
      <c r="D16" s="56"/>
      <c r="E16" s="56">
        <v>433</v>
      </c>
      <c r="F16" s="56">
        <v>412</v>
      </c>
      <c r="G16" s="56">
        <v>382</v>
      </c>
      <c r="H16" s="56">
        <v>413</v>
      </c>
    </row>
    <row r="17" spans="1:8" ht="14.1" customHeight="1">
      <c r="A17" s="54">
        <v>10</v>
      </c>
      <c r="B17" s="55" t="s">
        <v>195</v>
      </c>
      <c r="C17" s="56">
        <v>2600</v>
      </c>
      <c r="D17" s="56"/>
      <c r="E17" s="56">
        <v>649</v>
      </c>
      <c r="F17" s="56">
        <v>655</v>
      </c>
      <c r="G17" s="56">
        <v>606</v>
      </c>
      <c r="H17" s="56">
        <v>690</v>
      </c>
    </row>
    <row r="18" spans="1:8" ht="14.1" customHeight="1">
      <c r="A18" s="54">
        <v>11</v>
      </c>
      <c r="B18" s="55" t="s">
        <v>196</v>
      </c>
      <c r="C18" s="56">
        <v>1430</v>
      </c>
      <c r="D18" s="56"/>
      <c r="E18" s="56">
        <v>358</v>
      </c>
      <c r="F18" s="56">
        <v>358</v>
      </c>
      <c r="G18" s="56">
        <v>330</v>
      </c>
      <c r="H18" s="56">
        <v>384</v>
      </c>
    </row>
    <row r="19" spans="1:8" ht="14.1" customHeight="1">
      <c r="A19" s="54">
        <v>12</v>
      </c>
      <c r="B19" s="55" t="s">
        <v>197</v>
      </c>
      <c r="C19" s="56">
        <v>2066</v>
      </c>
      <c r="D19" s="56"/>
      <c r="E19" s="56">
        <v>515</v>
      </c>
      <c r="F19" s="56">
        <v>517</v>
      </c>
      <c r="G19" s="56">
        <v>497</v>
      </c>
      <c r="H19" s="56">
        <v>537</v>
      </c>
    </row>
    <row r="20" spans="1:8" ht="14.1" customHeight="1">
      <c r="A20" s="54">
        <v>13</v>
      </c>
      <c r="B20" s="55" t="s">
        <v>198</v>
      </c>
      <c r="C20" s="56">
        <v>1405</v>
      </c>
      <c r="D20" s="56"/>
      <c r="E20" s="56">
        <v>351</v>
      </c>
      <c r="F20" s="56">
        <v>352</v>
      </c>
      <c r="G20" s="56">
        <v>351</v>
      </c>
      <c r="H20" s="56">
        <v>351</v>
      </c>
    </row>
    <row r="21" spans="1:8" ht="14.1" customHeight="1">
      <c r="A21" s="54">
        <v>14</v>
      </c>
      <c r="B21" s="55" t="s">
        <v>199</v>
      </c>
      <c r="C21" s="56">
        <v>1679</v>
      </c>
      <c r="D21" s="56"/>
      <c r="E21" s="56">
        <v>420</v>
      </c>
      <c r="F21" s="56">
        <v>437</v>
      </c>
      <c r="G21" s="56">
        <v>369</v>
      </c>
      <c r="H21" s="56">
        <v>453</v>
      </c>
    </row>
    <row r="22" spans="1:8" ht="14.1" customHeight="1">
      <c r="A22" s="54">
        <v>15</v>
      </c>
      <c r="B22" s="55" t="s">
        <v>200</v>
      </c>
      <c r="C22" s="56">
        <v>1968</v>
      </c>
      <c r="D22" s="56"/>
      <c r="E22" s="56">
        <v>492</v>
      </c>
      <c r="F22" s="56">
        <v>492</v>
      </c>
      <c r="G22" s="56">
        <v>492</v>
      </c>
      <c r="H22" s="56">
        <v>492</v>
      </c>
    </row>
    <row r="23" spans="1:8" ht="14.1" customHeight="1">
      <c r="A23" s="54">
        <v>16</v>
      </c>
      <c r="B23" s="55" t="s">
        <v>201</v>
      </c>
      <c r="C23" s="56">
        <v>2726</v>
      </c>
      <c r="D23" s="56"/>
      <c r="E23" s="56">
        <v>679</v>
      </c>
      <c r="F23" s="56">
        <v>683</v>
      </c>
      <c r="G23" s="56">
        <v>683</v>
      </c>
      <c r="H23" s="56">
        <v>681</v>
      </c>
    </row>
    <row r="24" spans="1:8" ht="14.1" customHeight="1">
      <c r="A24" s="54">
        <v>17</v>
      </c>
      <c r="B24" s="55" t="s">
        <v>202</v>
      </c>
      <c r="C24" s="56">
        <v>3758</v>
      </c>
      <c r="D24" s="56"/>
      <c r="E24" s="56">
        <v>996</v>
      </c>
      <c r="F24" s="56">
        <v>991</v>
      </c>
      <c r="G24" s="56">
        <v>739</v>
      </c>
      <c r="H24" s="56">
        <v>1032</v>
      </c>
    </row>
    <row r="25" spans="1:8" ht="14.1" customHeight="1">
      <c r="A25" s="54">
        <v>18</v>
      </c>
      <c r="B25" s="55" t="s">
        <v>203</v>
      </c>
      <c r="C25" s="56">
        <v>1427</v>
      </c>
      <c r="D25" s="56"/>
      <c r="E25" s="56">
        <v>342</v>
      </c>
      <c r="F25" s="56">
        <v>370</v>
      </c>
      <c r="G25" s="56">
        <v>344</v>
      </c>
      <c r="H25" s="56">
        <v>371</v>
      </c>
    </row>
    <row r="26" spans="1:8" ht="14.1" customHeight="1">
      <c r="A26" s="54">
        <v>19</v>
      </c>
      <c r="B26" s="55" t="s">
        <v>204</v>
      </c>
      <c r="C26" s="56">
        <v>1728</v>
      </c>
      <c r="D26" s="56"/>
      <c r="E26" s="56">
        <v>421</v>
      </c>
      <c r="F26" s="56">
        <v>438</v>
      </c>
      <c r="G26" s="56">
        <v>423</v>
      </c>
      <c r="H26" s="56">
        <v>446</v>
      </c>
    </row>
    <row r="27" spans="1:8" ht="14.1" customHeight="1">
      <c r="A27" s="54">
        <v>20</v>
      </c>
      <c r="B27" s="55" t="s">
        <v>205</v>
      </c>
      <c r="C27" s="56">
        <v>2603</v>
      </c>
      <c r="D27" s="56"/>
      <c r="E27" s="56">
        <v>650</v>
      </c>
      <c r="F27" s="56">
        <v>649</v>
      </c>
      <c r="G27" s="56">
        <v>651</v>
      </c>
      <c r="H27" s="56">
        <v>653</v>
      </c>
    </row>
    <row r="28" spans="1:8" ht="14.1" customHeight="1">
      <c r="A28" s="54">
        <v>21</v>
      </c>
      <c r="B28" s="55" t="s">
        <v>206</v>
      </c>
      <c r="C28" s="56">
        <v>1106</v>
      </c>
      <c r="D28" s="56"/>
      <c r="E28" s="56">
        <v>290</v>
      </c>
      <c r="F28" s="56">
        <v>297</v>
      </c>
      <c r="G28" s="56">
        <v>226</v>
      </c>
      <c r="H28" s="56">
        <v>293</v>
      </c>
    </row>
    <row r="29" spans="1:8" ht="14.1" customHeight="1">
      <c r="A29" s="54">
        <v>22</v>
      </c>
      <c r="B29" s="55" t="s">
        <v>207</v>
      </c>
      <c r="C29" s="56">
        <v>2690</v>
      </c>
      <c r="D29" s="56"/>
      <c r="E29" s="56">
        <v>630</v>
      </c>
      <c r="F29" s="56">
        <v>701</v>
      </c>
      <c r="G29" s="56">
        <v>642</v>
      </c>
      <c r="H29" s="56">
        <v>717</v>
      </c>
    </row>
    <row r="30" spans="1:8" ht="14.1" customHeight="1">
      <c r="A30" s="54">
        <v>23</v>
      </c>
      <c r="B30" s="55" t="s">
        <v>208</v>
      </c>
      <c r="C30" s="56">
        <v>1275</v>
      </c>
      <c r="D30" s="56"/>
      <c r="E30" s="56">
        <v>297</v>
      </c>
      <c r="F30" s="56">
        <v>327</v>
      </c>
      <c r="G30" s="56">
        <v>341</v>
      </c>
      <c r="H30" s="56">
        <v>310</v>
      </c>
    </row>
    <row r="31" spans="1:8" ht="14.1" customHeight="1">
      <c r="A31" s="54">
        <v>24</v>
      </c>
      <c r="B31" s="55" t="s">
        <v>209</v>
      </c>
      <c r="C31" s="56">
        <v>1365</v>
      </c>
      <c r="D31" s="56"/>
      <c r="E31" s="56">
        <v>339</v>
      </c>
      <c r="F31" s="56">
        <v>339</v>
      </c>
      <c r="G31" s="56">
        <v>339</v>
      </c>
      <c r="H31" s="56">
        <v>348</v>
      </c>
    </row>
    <row r="32" spans="1:8" ht="14.1" customHeight="1">
      <c r="A32" s="54">
        <v>25</v>
      </c>
      <c r="B32" s="55" t="s">
        <v>210</v>
      </c>
      <c r="C32" s="56">
        <v>1842</v>
      </c>
      <c r="D32" s="56"/>
      <c r="E32" s="56">
        <v>471</v>
      </c>
      <c r="F32" s="56">
        <v>543</v>
      </c>
      <c r="G32" s="56">
        <v>385</v>
      </c>
      <c r="H32" s="56">
        <v>443</v>
      </c>
    </row>
    <row r="33" spans="1:8" ht="14.1" customHeight="1">
      <c r="A33" s="54">
        <v>26</v>
      </c>
      <c r="B33" s="55" t="s">
        <v>211</v>
      </c>
      <c r="C33" s="56">
        <v>4196</v>
      </c>
      <c r="D33" s="56"/>
      <c r="E33" s="56">
        <v>1052</v>
      </c>
      <c r="F33" s="56">
        <v>1032</v>
      </c>
      <c r="G33" s="56">
        <v>1052</v>
      </c>
      <c r="H33" s="56">
        <v>1060</v>
      </c>
    </row>
    <row r="34" spans="1:8" ht="14.1" customHeight="1">
      <c r="A34" s="54">
        <v>27</v>
      </c>
      <c r="B34" s="55" t="s">
        <v>212</v>
      </c>
      <c r="C34" s="56">
        <v>1180</v>
      </c>
      <c r="D34" s="56"/>
      <c r="E34" s="56">
        <v>296</v>
      </c>
      <c r="F34" s="56">
        <v>294</v>
      </c>
      <c r="G34" s="56">
        <v>294</v>
      </c>
      <c r="H34" s="56">
        <v>296</v>
      </c>
    </row>
    <row r="35" spans="1:8" ht="14.1" customHeight="1">
      <c r="A35" s="54">
        <v>28</v>
      </c>
      <c r="B35" s="55" t="s">
        <v>213</v>
      </c>
      <c r="C35" s="56">
        <v>2326</v>
      </c>
      <c r="D35" s="56"/>
      <c r="E35" s="56">
        <v>604</v>
      </c>
      <c r="F35" s="56">
        <v>583</v>
      </c>
      <c r="G35" s="56">
        <v>466</v>
      </c>
      <c r="H35" s="56">
        <v>673</v>
      </c>
    </row>
    <row r="36" spans="1:8" ht="14.1" customHeight="1">
      <c r="A36" s="54">
        <v>29</v>
      </c>
      <c r="B36" s="55" t="s">
        <v>214</v>
      </c>
      <c r="C36" s="56">
        <v>1642</v>
      </c>
      <c r="D36" s="56"/>
      <c r="E36" s="56">
        <v>415</v>
      </c>
      <c r="F36" s="56">
        <v>413</v>
      </c>
      <c r="G36" s="56">
        <v>397</v>
      </c>
      <c r="H36" s="56">
        <v>417</v>
      </c>
    </row>
    <row r="37" spans="1:8" ht="14.1" customHeight="1">
      <c r="A37" s="54">
        <v>30</v>
      </c>
      <c r="B37" s="55" t="s">
        <v>215</v>
      </c>
      <c r="C37" s="56">
        <v>1652</v>
      </c>
      <c r="D37" s="56"/>
      <c r="E37" s="56">
        <v>433</v>
      </c>
      <c r="F37" s="56">
        <v>462</v>
      </c>
      <c r="G37" s="56">
        <v>301</v>
      </c>
      <c r="H37" s="56">
        <v>456</v>
      </c>
    </row>
    <row r="38" spans="1:8" ht="14.1" customHeight="1">
      <c r="A38" s="54">
        <v>31</v>
      </c>
      <c r="B38" s="55" t="s">
        <v>216</v>
      </c>
      <c r="C38" s="56">
        <v>3926</v>
      </c>
      <c r="D38" s="56"/>
      <c r="E38" s="56">
        <v>1029</v>
      </c>
      <c r="F38" s="56">
        <v>1029</v>
      </c>
      <c r="G38" s="56">
        <v>958</v>
      </c>
      <c r="H38" s="56">
        <v>910</v>
      </c>
    </row>
    <row r="39" spans="1:8" ht="14.1" customHeight="1">
      <c r="A39" s="54">
        <v>32</v>
      </c>
      <c r="B39" s="55" t="s">
        <v>217</v>
      </c>
      <c r="C39" s="56">
        <v>16316</v>
      </c>
      <c r="D39" s="56">
        <v>445</v>
      </c>
      <c r="E39" s="56">
        <v>3376</v>
      </c>
      <c r="F39" s="56">
        <v>3346</v>
      </c>
      <c r="G39" s="56">
        <v>4437</v>
      </c>
      <c r="H39" s="56">
        <v>5157</v>
      </c>
    </row>
    <row r="40" spans="1:8" ht="14.1" customHeight="1">
      <c r="A40" s="54">
        <v>33</v>
      </c>
      <c r="B40" s="55" t="s">
        <v>218</v>
      </c>
      <c r="C40" s="56">
        <v>2065</v>
      </c>
      <c r="D40" s="56"/>
      <c r="E40" s="56">
        <v>531</v>
      </c>
      <c r="F40" s="56">
        <v>517</v>
      </c>
      <c r="G40" s="56">
        <v>529</v>
      </c>
      <c r="H40" s="56">
        <v>488</v>
      </c>
    </row>
    <row r="41" spans="1:8" ht="14.1" customHeight="1">
      <c r="A41" s="54">
        <v>34</v>
      </c>
      <c r="B41" s="55" t="s">
        <v>219</v>
      </c>
      <c r="C41" s="56">
        <v>243</v>
      </c>
      <c r="D41" s="56"/>
      <c r="E41" s="56">
        <v>44</v>
      </c>
      <c r="F41" s="56">
        <v>65</v>
      </c>
      <c r="G41" s="56">
        <v>63</v>
      </c>
      <c r="H41" s="56">
        <v>71</v>
      </c>
    </row>
    <row r="42" spans="1:8" ht="14.1" customHeight="1">
      <c r="A42" s="54">
        <v>35</v>
      </c>
      <c r="B42" s="55" t="s">
        <v>220</v>
      </c>
      <c r="C42" s="56">
        <v>6455</v>
      </c>
      <c r="D42" s="56"/>
      <c r="E42" s="56">
        <v>1590</v>
      </c>
      <c r="F42" s="56">
        <v>1640</v>
      </c>
      <c r="G42" s="56">
        <v>1613</v>
      </c>
      <c r="H42" s="56">
        <v>1612</v>
      </c>
    </row>
    <row r="43" spans="1:8" ht="14.1" customHeight="1">
      <c r="A43" s="54">
        <v>36</v>
      </c>
      <c r="B43" s="55" t="s">
        <v>221</v>
      </c>
      <c r="C43" s="56">
        <v>7942</v>
      </c>
      <c r="D43" s="56"/>
      <c r="E43" s="56">
        <v>1956</v>
      </c>
      <c r="F43" s="56">
        <v>2223</v>
      </c>
      <c r="G43" s="56">
        <v>1849</v>
      </c>
      <c r="H43" s="56">
        <v>1914</v>
      </c>
    </row>
    <row r="44" spans="1:8" ht="14.1" customHeight="1">
      <c r="A44" s="54">
        <v>37</v>
      </c>
      <c r="B44" s="55" t="s">
        <v>222</v>
      </c>
      <c r="C44" s="56">
        <v>4951</v>
      </c>
      <c r="D44" s="56"/>
      <c r="E44" s="56">
        <v>1236</v>
      </c>
      <c r="F44" s="56">
        <v>1243</v>
      </c>
      <c r="G44" s="56">
        <v>1235</v>
      </c>
      <c r="H44" s="56">
        <v>1237</v>
      </c>
    </row>
    <row r="45" spans="1:8" ht="14.1" customHeight="1">
      <c r="A45" s="54">
        <v>38</v>
      </c>
      <c r="B45" s="55" t="s">
        <v>159</v>
      </c>
      <c r="C45" s="56">
        <v>19761</v>
      </c>
      <c r="D45" s="56">
        <v>2753</v>
      </c>
      <c r="E45" s="56">
        <v>5222</v>
      </c>
      <c r="F45" s="56">
        <v>4812</v>
      </c>
      <c r="G45" s="56">
        <v>4802</v>
      </c>
      <c r="H45" s="56">
        <v>4925</v>
      </c>
    </row>
    <row r="46" spans="1:8" ht="14.1" customHeight="1">
      <c r="A46" s="54">
        <v>39</v>
      </c>
      <c r="B46" s="55" t="s">
        <v>223</v>
      </c>
      <c r="C46" s="56">
        <v>10044</v>
      </c>
      <c r="D46" s="56"/>
      <c r="E46" s="56">
        <v>3105</v>
      </c>
      <c r="F46" s="56">
        <v>2408</v>
      </c>
      <c r="G46" s="56">
        <v>2423</v>
      </c>
      <c r="H46" s="56">
        <v>2108</v>
      </c>
    </row>
    <row r="47" spans="1:8" ht="14.1" customHeight="1">
      <c r="A47" s="54">
        <v>40</v>
      </c>
      <c r="B47" s="55" t="s">
        <v>224</v>
      </c>
      <c r="C47" s="56">
        <v>3134</v>
      </c>
      <c r="D47" s="56"/>
      <c r="E47" s="56">
        <v>860</v>
      </c>
      <c r="F47" s="56">
        <v>804</v>
      </c>
      <c r="G47" s="56">
        <v>766</v>
      </c>
      <c r="H47" s="56">
        <v>704</v>
      </c>
    </row>
    <row r="48" spans="1:8" ht="14.1" customHeight="1">
      <c r="A48" s="54">
        <v>41</v>
      </c>
      <c r="B48" s="55" t="s">
        <v>225</v>
      </c>
      <c r="C48" s="56">
        <v>800</v>
      </c>
      <c r="D48" s="56"/>
      <c r="E48" s="56">
        <v>188</v>
      </c>
      <c r="F48" s="56">
        <v>207</v>
      </c>
      <c r="G48" s="56">
        <v>204</v>
      </c>
      <c r="H48" s="56">
        <v>201</v>
      </c>
    </row>
    <row r="49" spans="1:8" ht="14.1" customHeight="1">
      <c r="A49" s="54">
        <v>42</v>
      </c>
      <c r="B49" s="55" t="s">
        <v>226</v>
      </c>
      <c r="C49" s="56">
        <v>1135</v>
      </c>
      <c r="D49" s="56"/>
      <c r="E49" s="56">
        <v>235</v>
      </c>
      <c r="F49" s="56">
        <v>274</v>
      </c>
      <c r="G49" s="56">
        <v>302</v>
      </c>
      <c r="H49" s="56">
        <v>324</v>
      </c>
    </row>
    <row r="50" spans="1:8" ht="14.1" customHeight="1">
      <c r="A50" s="54">
        <v>43</v>
      </c>
      <c r="B50" s="55" t="s">
        <v>227</v>
      </c>
      <c r="C50" s="56">
        <v>1515</v>
      </c>
      <c r="D50" s="56"/>
      <c r="E50" s="56">
        <v>379</v>
      </c>
      <c r="F50" s="56">
        <v>378</v>
      </c>
      <c r="G50" s="56">
        <v>379</v>
      </c>
      <c r="H50" s="56">
        <v>379</v>
      </c>
    </row>
    <row r="51" spans="1:8" ht="14.1" customHeight="1">
      <c r="A51" s="54">
        <v>44</v>
      </c>
      <c r="B51" s="55" t="s">
        <v>228</v>
      </c>
      <c r="C51" s="56">
        <v>4218</v>
      </c>
      <c r="D51" s="56">
        <v>15</v>
      </c>
      <c r="E51" s="56">
        <v>2473</v>
      </c>
      <c r="F51" s="56">
        <v>1112</v>
      </c>
      <c r="G51" s="56">
        <v>618</v>
      </c>
      <c r="H51" s="56">
        <v>15</v>
      </c>
    </row>
    <row r="52" spans="1:8" ht="14.1" customHeight="1">
      <c r="A52" s="54">
        <v>45</v>
      </c>
      <c r="B52" s="55" t="s">
        <v>229</v>
      </c>
      <c r="C52" s="56">
        <v>7353</v>
      </c>
      <c r="D52" s="56">
        <v>121</v>
      </c>
      <c r="E52" s="56">
        <v>2020</v>
      </c>
      <c r="F52" s="56">
        <v>2044</v>
      </c>
      <c r="G52" s="56">
        <v>1696</v>
      </c>
      <c r="H52" s="56">
        <v>1593</v>
      </c>
    </row>
    <row r="53" spans="1:8" ht="14.1" customHeight="1">
      <c r="A53" s="54">
        <v>46</v>
      </c>
      <c r="B53" s="55" t="s">
        <v>230</v>
      </c>
      <c r="C53" s="56">
        <v>28</v>
      </c>
      <c r="D53" s="56"/>
      <c r="E53" s="56">
        <v>7</v>
      </c>
      <c r="F53" s="56">
        <v>9</v>
      </c>
      <c r="G53" s="56">
        <v>7</v>
      </c>
      <c r="H53" s="56">
        <v>5</v>
      </c>
    </row>
    <row r="54" spans="1:8" ht="14.1" customHeight="1">
      <c r="A54" s="54">
        <v>47</v>
      </c>
      <c r="B54" s="55" t="s">
        <v>231</v>
      </c>
      <c r="C54" s="56">
        <v>8</v>
      </c>
      <c r="D54" s="56"/>
      <c r="E54" s="56">
        <v>1</v>
      </c>
      <c r="F54" s="56">
        <v>2</v>
      </c>
      <c r="G54" s="56">
        <v>2</v>
      </c>
      <c r="H54" s="56">
        <v>3</v>
      </c>
    </row>
    <row r="55" spans="1:8" ht="14.1" customHeight="1">
      <c r="A55" s="54">
        <v>48</v>
      </c>
      <c r="B55" s="55" t="s">
        <v>232</v>
      </c>
      <c r="C55" s="56">
        <v>442</v>
      </c>
      <c r="D55" s="56"/>
      <c r="E55" s="56">
        <v>260</v>
      </c>
      <c r="F55" s="56">
        <v>98</v>
      </c>
      <c r="G55" s="56">
        <v>84</v>
      </c>
      <c r="H55" s="56">
        <v>0</v>
      </c>
    </row>
    <row r="56" spans="1:8" ht="14.1" customHeight="1">
      <c r="A56" s="57"/>
      <c r="B56" s="58" t="s">
        <v>233</v>
      </c>
      <c r="C56" s="59">
        <f t="shared" ref="C56:H56" si="0">SUM(C8:C55)</f>
        <v>188254</v>
      </c>
      <c r="D56" s="59">
        <f t="shared" si="0"/>
        <v>10459</v>
      </c>
      <c r="E56" s="59">
        <f t="shared" si="0"/>
        <v>49332</v>
      </c>
      <c r="F56" s="59">
        <f t="shared" si="0"/>
        <v>47014</v>
      </c>
      <c r="G56" s="59">
        <f t="shared" si="0"/>
        <v>45512</v>
      </c>
      <c r="H56" s="59">
        <f t="shared" si="0"/>
        <v>46396</v>
      </c>
    </row>
  </sheetData>
  <mergeCells count="7">
    <mergeCell ref="A2:H2"/>
    <mergeCell ref="A4:A6"/>
    <mergeCell ref="B4:B6"/>
    <mergeCell ref="C4:H4"/>
    <mergeCell ref="C5:C6"/>
    <mergeCell ref="D5:D6"/>
    <mergeCell ref="E5:H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81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42</v>
      </c>
      <c r="C9" s="11">
        <v>10</v>
      </c>
      <c r="D9" s="11">
        <v>10</v>
      </c>
      <c r="E9" s="11">
        <v>10</v>
      </c>
      <c r="F9" s="11">
        <v>12</v>
      </c>
    </row>
    <row r="10" spans="1:6" ht="15.75" customHeight="1">
      <c r="A10" s="18" t="s">
        <v>24</v>
      </c>
      <c r="B10" s="11">
        <f>SUM(C10:F10)</f>
        <v>114</v>
      </c>
      <c r="C10" s="11">
        <v>28</v>
      </c>
      <c r="D10" s="11">
        <v>28</v>
      </c>
      <c r="E10" s="11">
        <v>28</v>
      </c>
      <c r="F10" s="11">
        <v>30</v>
      </c>
    </row>
    <row r="11" spans="1:6" ht="15.75">
      <c r="A11" s="18" t="s">
        <v>31</v>
      </c>
      <c r="B11" s="11">
        <f>SUM(C11:F11)</f>
        <v>265</v>
      </c>
      <c r="C11" s="11">
        <v>66</v>
      </c>
      <c r="D11" s="11">
        <v>66</v>
      </c>
      <c r="E11" s="11">
        <v>66</v>
      </c>
      <c r="F11" s="11">
        <v>67</v>
      </c>
    </row>
    <row r="12" spans="1:6" ht="15.75">
      <c r="A12" s="18" t="s">
        <v>36</v>
      </c>
      <c r="B12" s="11">
        <f>SUM(C12:F12)</f>
        <v>490</v>
      </c>
      <c r="C12" s="11">
        <v>122</v>
      </c>
      <c r="D12" s="11">
        <v>122</v>
      </c>
      <c r="E12" s="11">
        <v>122</v>
      </c>
      <c r="F12" s="11">
        <v>124</v>
      </c>
    </row>
    <row r="13" spans="1:6" ht="15.75">
      <c r="A13" s="18" t="s">
        <v>41</v>
      </c>
      <c r="B13" s="11">
        <f>SUM(C13:F13)</f>
        <v>454</v>
      </c>
      <c r="C13" s="11">
        <v>113</v>
      </c>
      <c r="D13" s="11">
        <v>113</v>
      </c>
      <c r="E13" s="11">
        <v>113</v>
      </c>
      <c r="F13" s="11">
        <v>115</v>
      </c>
    </row>
    <row r="14" spans="1:6" ht="15.75">
      <c r="A14" s="19" t="s">
        <v>46</v>
      </c>
      <c r="B14" s="15">
        <f>SUM(B$9:B13)</f>
        <v>1365</v>
      </c>
      <c r="C14" s="15">
        <f>SUM(C$9:C13)</f>
        <v>339</v>
      </c>
      <c r="D14" s="15">
        <f>SUM(D$9:D13)</f>
        <v>339</v>
      </c>
      <c r="E14" s="15">
        <f>SUM(E$9:E13)</f>
        <v>339</v>
      </c>
      <c r="F14" s="15">
        <f>SUM(F$9:F13)</f>
        <v>348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80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70</v>
      </c>
      <c r="C9" s="11">
        <v>15</v>
      </c>
      <c r="D9" s="11">
        <v>18</v>
      </c>
      <c r="E9" s="11">
        <v>20</v>
      </c>
      <c r="F9" s="11">
        <v>17</v>
      </c>
    </row>
    <row r="10" spans="1:6" ht="15.75" customHeight="1">
      <c r="A10" s="18" t="s">
        <v>24</v>
      </c>
      <c r="B10" s="11">
        <f>SUM(C10:F10)</f>
        <v>195</v>
      </c>
      <c r="C10" s="11">
        <v>45</v>
      </c>
      <c r="D10" s="11">
        <v>50</v>
      </c>
      <c r="E10" s="11">
        <v>55</v>
      </c>
      <c r="F10" s="11">
        <v>45</v>
      </c>
    </row>
    <row r="11" spans="1:6" ht="15.75">
      <c r="A11" s="18" t="s">
        <v>31</v>
      </c>
      <c r="B11" s="11">
        <f>SUM(C11:F11)</f>
        <v>82</v>
      </c>
      <c r="C11" s="11">
        <v>17</v>
      </c>
      <c r="D11" s="11">
        <v>22</v>
      </c>
      <c r="E11" s="11">
        <v>25</v>
      </c>
      <c r="F11" s="11">
        <v>18</v>
      </c>
    </row>
    <row r="12" spans="1:6" ht="15.75">
      <c r="A12" s="18" t="s">
        <v>36</v>
      </c>
      <c r="B12" s="11">
        <f>SUM(C12:F12)</f>
        <v>544</v>
      </c>
      <c r="C12" s="11">
        <v>130</v>
      </c>
      <c r="D12" s="11">
        <v>139</v>
      </c>
      <c r="E12" s="11">
        <v>140</v>
      </c>
      <c r="F12" s="11">
        <v>135</v>
      </c>
    </row>
    <row r="13" spans="1:6" ht="15.75">
      <c r="A13" s="18" t="s">
        <v>41</v>
      </c>
      <c r="B13" s="11">
        <f>SUM(C13:F13)</f>
        <v>384</v>
      </c>
      <c r="C13" s="11">
        <v>90</v>
      </c>
      <c r="D13" s="11">
        <v>98</v>
      </c>
      <c r="E13" s="11">
        <v>101</v>
      </c>
      <c r="F13" s="11">
        <v>95</v>
      </c>
    </row>
    <row r="14" spans="1:6" ht="15.75">
      <c r="A14" s="19" t="s">
        <v>46</v>
      </c>
      <c r="B14" s="15">
        <f>SUM(B$9:B13)</f>
        <v>1275</v>
      </c>
      <c r="C14" s="15">
        <f>SUM(C$9:C13)</f>
        <v>297</v>
      </c>
      <c r="D14" s="15">
        <f>SUM(D$9:D13)</f>
        <v>327</v>
      </c>
      <c r="E14" s="15">
        <f>SUM(E$9:E13)</f>
        <v>341</v>
      </c>
      <c r="F14" s="15">
        <f>SUM(F$9:F13)</f>
        <v>310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79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650</v>
      </c>
      <c r="C9" s="11">
        <v>150</v>
      </c>
      <c r="D9" s="11">
        <v>170</v>
      </c>
      <c r="E9" s="11">
        <v>155</v>
      </c>
      <c r="F9" s="11">
        <v>175</v>
      </c>
    </row>
    <row r="10" spans="1:6" ht="15.75" customHeight="1">
      <c r="A10" s="18" t="s">
        <v>24</v>
      </c>
      <c r="B10" s="11">
        <f t="shared" si="0"/>
        <v>220</v>
      </c>
      <c r="C10" s="11">
        <v>50</v>
      </c>
      <c r="D10" s="11">
        <v>58</v>
      </c>
      <c r="E10" s="11">
        <v>54</v>
      </c>
      <c r="F10" s="11">
        <v>58</v>
      </c>
    </row>
    <row r="11" spans="1:6" ht="15.75">
      <c r="A11" s="18" t="s">
        <v>31</v>
      </c>
      <c r="B11" s="11">
        <f t="shared" si="0"/>
        <v>170</v>
      </c>
      <c r="C11" s="11">
        <v>38</v>
      </c>
      <c r="D11" s="11">
        <v>44</v>
      </c>
      <c r="E11" s="11">
        <v>41</v>
      </c>
      <c r="F11" s="11">
        <v>47</v>
      </c>
    </row>
    <row r="12" spans="1:6" ht="15.75">
      <c r="A12" s="18" t="s">
        <v>36</v>
      </c>
      <c r="B12" s="11">
        <f t="shared" si="0"/>
        <v>615</v>
      </c>
      <c r="C12" s="11">
        <v>145</v>
      </c>
      <c r="D12" s="11">
        <v>160</v>
      </c>
      <c r="E12" s="11">
        <v>147</v>
      </c>
      <c r="F12" s="11">
        <v>163</v>
      </c>
    </row>
    <row r="13" spans="1:6" ht="15.75">
      <c r="A13" s="18" t="s">
        <v>39</v>
      </c>
      <c r="B13" s="11">
        <f t="shared" si="0"/>
        <v>155</v>
      </c>
      <c r="C13" s="11">
        <v>37</v>
      </c>
      <c r="D13" s="11">
        <v>40</v>
      </c>
      <c r="E13" s="11">
        <v>37</v>
      </c>
      <c r="F13" s="11">
        <v>41</v>
      </c>
    </row>
    <row r="14" spans="1:6" ht="15.75">
      <c r="A14" s="18" t="s">
        <v>40</v>
      </c>
      <c r="B14" s="11">
        <f t="shared" si="0"/>
        <v>280</v>
      </c>
      <c r="C14" s="11">
        <v>66</v>
      </c>
      <c r="D14" s="11">
        <v>73</v>
      </c>
      <c r="E14" s="11">
        <v>67</v>
      </c>
      <c r="F14" s="11">
        <v>74</v>
      </c>
    </row>
    <row r="15" spans="1:6" ht="15.75">
      <c r="A15" s="18" t="s">
        <v>41</v>
      </c>
      <c r="B15" s="11">
        <f t="shared" si="0"/>
        <v>600</v>
      </c>
      <c r="C15" s="11">
        <v>144</v>
      </c>
      <c r="D15" s="11">
        <v>156</v>
      </c>
      <c r="E15" s="11">
        <v>141</v>
      </c>
      <c r="F15" s="11">
        <v>159</v>
      </c>
    </row>
    <row r="16" spans="1:6" ht="15.75">
      <c r="A16" s="19" t="s">
        <v>46</v>
      </c>
      <c r="B16" s="15">
        <f>SUM(B$9:B15)</f>
        <v>2690</v>
      </c>
      <c r="C16" s="15">
        <f>SUM(C$9:C15)</f>
        <v>630</v>
      </c>
      <c r="D16" s="15">
        <f>SUM(D$9:D15)</f>
        <v>701</v>
      </c>
      <c r="E16" s="15">
        <f>SUM(E$9:E15)</f>
        <v>642</v>
      </c>
      <c r="F16" s="15">
        <f>SUM(F$9:F15)</f>
        <v>717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78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26</v>
      </c>
      <c r="C9" s="11">
        <v>6</v>
      </c>
      <c r="D9" s="11">
        <v>7</v>
      </c>
      <c r="E9" s="11">
        <v>6</v>
      </c>
      <c r="F9" s="11">
        <v>7</v>
      </c>
    </row>
    <row r="10" spans="1:6" ht="15.75" customHeight="1">
      <c r="A10" s="18" t="s">
        <v>24</v>
      </c>
      <c r="B10" s="11">
        <f>SUM(C10:F10)</f>
        <v>210</v>
      </c>
      <c r="C10" s="11">
        <v>61</v>
      </c>
      <c r="D10" s="11">
        <v>60</v>
      </c>
      <c r="E10" s="11">
        <v>40</v>
      </c>
      <c r="F10" s="11">
        <v>49</v>
      </c>
    </row>
    <row r="11" spans="1:6" ht="15.75">
      <c r="A11" s="18" t="s">
        <v>31</v>
      </c>
      <c r="B11" s="11">
        <f>SUM(C11:F11)</f>
        <v>100</v>
      </c>
      <c r="C11" s="11">
        <v>30</v>
      </c>
      <c r="D11" s="11">
        <v>30</v>
      </c>
      <c r="E11" s="11">
        <v>10</v>
      </c>
      <c r="F11" s="11">
        <v>30</v>
      </c>
    </row>
    <row r="12" spans="1:6" ht="15.75">
      <c r="A12" s="18" t="s">
        <v>36</v>
      </c>
      <c r="B12" s="11">
        <f>SUM(C12:F12)</f>
        <v>770</v>
      </c>
      <c r="C12" s="11">
        <v>193</v>
      </c>
      <c r="D12" s="11">
        <v>200</v>
      </c>
      <c r="E12" s="11">
        <v>170</v>
      </c>
      <c r="F12" s="11">
        <v>207</v>
      </c>
    </row>
    <row r="13" spans="1:6" ht="15.75">
      <c r="A13" s="19" t="s">
        <v>46</v>
      </c>
      <c r="B13" s="15">
        <f>SUM(B$9:B12)</f>
        <v>1106</v>
      </c>
      <c r="C13" s="15">
        <f>SUM(C$9:C12)</f>
        <v>290</v>
      </c>
      <c r="D13" s="15">
        <f>SUM(D$9:D12)</f>
        <v>297</v>
      </c>
      <c r="E13" s="15">
        <f>SUM(E$9:E12)</f>
        <v>226</v>
      </c>
      <c r="F13" s="15">
        <f>SUM(F$9:F12)</f>
        <v>293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77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392</v>
      </c>
      <c r="C9" s="11">
        <v>98</v>
      </c>
      <c r="D9" s="11">
        <v>98</v>
      </c>
      <c r="E9" s="11">
        <v>98</v>
      </c>
      <c r="F9" s="11">
        <v>98</v>
      </c>
    </row>
    <row r="10" spans="1:6" ht="15.75" customHeight="1">
      <c r="A10" s="18" t="s">
        <v>20</v>
      </c>
      <c r="B10" s="11">
        <f t="shared" si="0"/>
        <v>220</v>
      </c>
      <c r="C10" s="11">
        <v>55</v>
      </c>
      <c r="D10" s="11">
        <v>55</v>
      </c>
      <c r="E10" s="11">
        <v>55</v>
      </c>
      <c r="F10" s="11">
        <v>55</v>
      </c>
    </row>
    <row r="11" spans="1:6" ht="15.75">
      <c r="A11" s="18" t="s">
        <v>24</v>
      </c>
      <c r="B11" s="11">
        <f t="shared" si="0"/>
        <v>170</v>
      </c>
      <c r="C11" s="11">
        <v>42</v>
      </c>
      <c r="D11" s="11">
        <v>42</v>
      </c>
      <c r="E11" s="11">
        <v>43</v>
      </c>
      <c r="F11" s="11">
        <v>43</v>
      </c>
    </row>
    <row r="12" spans="1:6" ht="15.75">
      <c r="A12" s="18" t="s">
        <v>31</v>
      </c>
      <c r="B12" s="11">
        <f t="shared" si="0"/>
        <v>284</v>
      </c>
      <c r="C12" s="11">
        <v>71</v>
      </c>
      <c r="D12" s="11">
        <v>71</v>
      </c>
      <c r="E12" s="11">
        <v>71</v>
      </c>
      <c r="F12" s="11">
        <v>71</v>
      </c>
    </row>
    <row r="13" spans="1:6" ht="15.75">
      <c r="A13" s="18" t="s">
        <v>36</v>
      </c>
      <c r="B13" s="11">
        <f t="shared" si="0"/>
        <v>693</v>
      </c>
      <c r="C13" s="11">
        <v>173</v>
      </c>
      <c r="D13" s="11">
        <v>173</v>
      </c>
      <c r="E13" s="11">
        <v>173</v>
      </c>
      <c r="F13" s="11">
        <v>174</v>
      </c>
    </row>
    <row r="14" spans="1:6" ht="15.75">
      <c r="A14" s="18" t="s">
        <v>39</v>
      </c>
      <c r="B14" s="11">
        <f t="shared" si="0"/>
        <v>155</v>
      </c>
      <c r="C14" s="11">
        <v>39</v>
      </c>
      <c r="D14" s="11">
        <v>38</v>
      </c>
      <c r="E14" s="11">
        <v>39</v>
      </c>
      <c r="F14" s="11">
        <v>39</v>
      </c>
    </row>
    <row r="15" spans="1:6" ht="15.75">
      <c r="A15" s="18" t="s">
        <v>41</v>
      </c>
      <c r="B15" s="11">
        <f t="shared" si="0"/>
        <v>689</v>
      </c>
      <c r="C15" s="11">
        <v>172</v>
      </c>
      <c r="D15" s="11">
        <v>172</v>
      </c>
      <c r="E15" s="11">
        <v>172</v>
      </c>
      <c r="F15" s="11">
        <v>173</v>
      </c>
    </row>
    <row r="16" spans="1:6" ht="15.75">
      <c r="A16" s="19" t="s">
        <v>46</v>
      </c>
      <c r="B16" s="15">
        <f>SUM(B$9:B15)</f>
        <v>2603</v>
      </c>
      <c r="C16" s="15">
        <f>SUM(C$9:C15)</f>
        <v>650</v>
      </c>
      <c r="D16" s="15">
        <f>SUM(D$9:D15)</f>
        <v>649</v>
      </c>
      <c r="E16" s="15">
        <f>SUM(E$9:E15)</f>
        <v>651</v>
      </c>
      <c r="F16" s="15">
        <f>SUM(F$9:F15)</f>
        <v>653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76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251</v>
      </c>
      <c r="C9" s="11">
        <v>51</v>
      </c>
      <c r="D9" s="11">
        <v>63</v>
      </c>
      <c r="E9" s="11">
        <v>58</v>
      </c>
      <c r="F9" s="11">
        <v>79</v>
      </c>
    </row>
    <row r="10" spans="1:6" ht="15.75" customHeight="1">
      <c r="A10" s="18" t="s">
        <v>31</v>
      </c>
      <c r="B10" s="11">
        <f>SUM(C10:F10)</f>
        <v>258</v>
      </c>
      <c r="C10" s="11">
        <v>66</v>
      </c>
      <c r="D10" s="11">
        <v>67</v>
      </c>
      <c r="E10" s="11">
        <v>57</v>
      </c>
      <c r="F10" s="11">
        <v>68</v>
      </c>
    </row>
    <row r="11" spans="1:6" ht="15.75">
      <c r="A11" s="18" t="s">
        <v>36</v>
      </c>
      <c r="B11" s="11">
        <f>SUM(C11:F11)</f>
        <v>590</v>
      </c>
      <c r="C11" s="11">
        <v>143</v>
      </c>
      <c r="D11" s="11">
        <v>147</v>
      </c>
      <c r="E11" s="11">
        <v>147</v>
      </c>
      <c r="F11" s="11">
        <v>153</v>
      </c>
    </row>
    <row r="12" spans="1:6" ht="15.75">
      <c r="A12" s="18" t="s">
        <v>41</v>
      </c>
      <c r="B12" s="11">
        <f>SUM(C12:F12)</f>
        <v>629</v>
      </c>
      <c r="C12" s="11">
        <v>161</v>
      </c>
      <c r="D12" s="11">
        <v>161</v>
      </c>
      <c r="E12" s="11">
        <v>161</v>
      </c>
      <c r="F12" s="11">
        <v>146</v>
      </c>
    </row>
    <row r="13" spans="1:6" ht="15.75">
      <c r="A13" s="19" t="s">
        <v>46</v>
      </c>
      <c r="B13" s="15">
        <f>SUM(B$9:B12)</f>
        <v>1728</v>
      </c>
      <c r="C13" s="15">
        <f>SUM(C$9:C12)</f>
        <v>421</v>
      </c>
      <c r="D13" s="15">
        <f>SUM(D$9:D12)</f>
        <v>438</v>
      </c>
      <c r="E13" s="15">
        <f>SUM(E$9:E12)</f>
        <v>423</v>
      </c>
      <c r="F13" s="15">
        <f>SUM(F$9:F12)</f>
        <v>446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75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57</v>
      </c>
      <c r="C9" s="11">
        <v>13</v>
      </c>
      <c r="D9" s="11">
        <v>15</v>
      </c>
      <c r="E9" s="11">
        <v>15</v>
      </c>
      <c r="F9" s="11">
        <v>14</v>
      </c>
    </row>
    <row r="10" spans="1:6" ht="15.75" customHeight="1">
      <c r="A10" s="18" t="s">
        <v>24</v>
      </c>
      <c r="B10" s="11">
        <f t="shared" si="0"/>
        <v>290</v>
      </c>
      <c r="C10" s="11">
        <v>70</v>
      </c>
      <c r="D10" s="11">
        <v>75</v>
      </c>
      <c r="E10" s="11">
        <v>70</v>
      </c>
      <c r="F10" s="11">
        <v>75</v>
      </c>
    </row>
    <row r="11" spans="1:6" ht="15.75">
      <c r="A11" s="18" t="s">
        <v>31</v>
      </c>
      <c r="B11" s="11">
        <f t="shared" si="0"/>
        <v>170</v>
      </c>
      <c r="C11" s="11">
        <v>41</v>
      </c>
      <c r="D11" s="11">
        <v>44</v>
      </c>
      <c r="E11" s="11">
        <v>41</v>
      </c>
      <c r="F11" s="11">
        <v>44</v>
      </c>
    </row>
    <row r="12" spans="1:6" ht="15.75">
      <c r="A12" s="18" t="s">
        <v>36</v>
      </c>
      <c r="B12" s="11">
        <f t="shared" si="0"/>
        <v>380</v>
      </c>
      <c r="C12" s="11">
        <v>93</v>
      </c>
      <c r="D12" s="11">
        <v>96</v>
      </c>
      <c r="E12" s="11">
        <v>93</v>
      </c>
      <c r="F12" s="11">
        <v>98</v>
      </c>
    </row>
    <row r="13" spans="1:6" ht="15.75">
      <c r="A13" s="18" t="s">
        <v>39</v>
      </c>
      <c r="B13" s="11">
        <f t="shared" si="0"/>
        <v>170</v>
      </c>
      <c r="C13" s="11">
        <v>40</v>
      </c>
      <c r="D13" s="11">
        <v>45</v>
      </c>
      <c r="E13" s="11">
        <v>40</v>
      </c>
      <c r="F13" s="11">
        <v>45</v>
      </c>
    </row>
    <row r="14" spans="1:6" ht="15.75">
      <c r="A14" s="18" t="s">
        <v>41</v>
      </c>
      <c r="B14" s="11">
        <f t="shared" si="0"/>
        <v>360</v>
      </c>
      <c r="C14" s="11">
        <v>85</v>
      </c>
      <c r="D14" s="11">
        <v>95</v>
      </c>
      <c r="E14" s="11">
        <v>85</v>
      </c>
      <c r="F14" s="11">
        <v>95</v>
      </c>
    </row>
    <row r="15" spans="1:6" ht="15.75">
      <c r="A15" s="19" t="s">
        <v>46</v>
      </c>
      <c r="B15" s="15">
        <f>SUM(B$9:B14)</f>
        <v>1427</v>
      </c>
      <c r="C15" s="15">
        <f>SUM(C$9:C14)</f>
        <v>342</v>
      </c>
      <c r="D15" s="15">
        <f>SUM(D$9:D14)</f>
        <v>370</v>
      </c>
      <c r="E15" s="15">
        <f>SUM(E$9:E14)</f>
        <v>344</v>
      </c>
      <c r="F15" s="15">
        <f>SUM(F$9:F14)</f>
        <v>371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74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288</v>
      </c>
      <c r="C9" s="11">
        <v>76</v>
      </c>
      <c r="D9" s="11">
        <v>82</v>
      </c>
      <c r="E9" s="11">
        <v>56</v>
      </c>
      <c r="F9" s="11">
        <v>74</v>
      </c>
    </row>
    <row r="10" spans="1:6" ht="15.75" customHeight="1">
      <c r="A10" s="18" t="s">
        <v>20</v>
      </c>
      <c r="B10" s="11">
        <f t="shared" si="0"/>
        <v>196</v>
      </c>
      <c r="C10" s="11">
        <v>74</v>
      </c>
      <c r="D10" s="11">
        <v>50</v>
      </c>
      <c r="E10" s="11">
        <v>31</v>
      </c>
      <c r="F10" s="11">
        <v>41</v>
      </c>
    </row>
    <row r="11" spans="1:6" ht="15.75">
      <c r="A11" s="18" t="s">
        <v>24</v>
      </c>
      <c r="B11" s="11">
        <f t="shared" si="0"/>
        <v>685</v>
      </c>
      <c r="C11" s="11">
        <v>178</v>
      </c>
      <c r="D11" s="11">
        <v>205</v>
      </c>
      <c r="E11" s="11">
        <v>92</v>
      </c>
      <c r="F11" s="11">
        <v>210</v>
      </c>
    </row>
    <row r="12" spans="1:6" ht="15.75">
      <c r="A12" s="18" t="s">
        <v>31</v>
      </c>
      <c r="B12" s="11">
        <f t="shared" si="0"/>
        <v>408</v>
      </c>
      <c r="C12" s="11">
        <v>136</v>
      </c>
      <c r="D12" s="11">
        <v>86</v>
      </c>
      <c r="E12" s="11">
        <v>88</v>
      </c>
      <c r="F12" s="11">
        <v>98</v>
      </c>
    </row>
    <row r="13" spans="1:6" ht="15.75">
      <c r="A13" s="18" t="s">
        <v>36</v>
      </c>
      <c r="B13" s="11">
        <f t="shared" si="0"/>
        <v>1248</v>
      </c>
      <c r="C13" s="11">
        <v>314</v>
      </c>
      <c r="D13" s="11">
        <v>328</v>
      </c>
      <c r="E13" s="11">
        <v>261</v>
      </c>
      <c r="F13" s="11">
        <v>345</v>
      </c>
    </row>
    <row r="14" spans="1:6" ht="15.75">
      <c r="A14" s="18" t="s">
        <v>39</v>
      </c>
      <c r="B14" s="11">
        <f t="shared" si="0"/>
        <v>198</v>
      </c>
      <c r="C14" s="11">
        <v>45</v>
      </c>
      <c r="D14" s="11">
        <v>51</v>
      </c>
      <c r="E14" s="11">
        <v>51</v>
      </c>
      <c r="F14" s="11">
        <v>51</v>
      </c>
    </row>
    <row r="15" spans="1:6" ht="15.75">
      <c r="A15" s="18" t="s">
        <v>41</v>
      </c>
      <c r="B15" s="11">
        <f t="shared" si="0"/>
        <v>735</v>
      </c>
      <c r="C15" s="11">
        <v>173</v>
      </c>
      <c r="D15" s="11">
        <v>189</v>
      </c>
      <c r="E15" s="11">
        <v>160</v>
      </c>
      <c r="F15" s="11">
        <v>213</v>
      </c>
    </row>
    <row r="16" spans="1:6" ht="15.75">
      <c r="A16" s="19" t="s">
        <v>46</v>
      </c>
      <c r="B16" s="15">
        <f>SUM(B$9:B15)</f>
        <v>3758</v>
      </c>
      <c r="C16" s="15">
        <f>SUM(C$9:C15)</f>
        <v>996</v>
      </c>
      <c r="D16" s="15">
        <f>SUM(D$9:D15)</f>
        <v>991</v>
      </c>
      <c r="E16" s="15">
        <f>SUM(E$9:E15)</f>
        <v>739</v>
      </c>
      <c r="F16" s="15">
        <f>SUM(F$9:F15)</f>
        <v>1032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73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499</v>
      </c>
      <c r="C9" s="11">
        <v>124</v>
      </c>
      <c r="D9" s="11">
        <v>125</v>
      </c>
      <c r="E9" s="11">
        <v>125</v>
      </c>
      <c r="F9" s="11">
        <v>125</v>
      </c>
    </row>
    <row r="10" spans="1:6" ht="15.75" customHeight="1">
      <c r="A10" s="18" t="s">
        <v>20</v>
      </c>
      <c r="B10" s="11">
        <f t="shared" si="0"/>
        <v>220</v>
      </c>
      <c r="C10" s="11">
        <v>55</v>
      </c>
      <c r="D10" s="11">
        <v>55</v>
      </c>
      <c r="E10" s="11">
        <v>55</v>
      </c>
      <c r="F10" s="11">
        <v>55</v>
      </c>
    </row>
    <row r="11" spans="1:6" ht="15.75">
      <c r="A11" s="18" t="s">
        <v>24</v>
      </c>
      <c r="B11" s="11">
        <f t="shared" si="0"/>
        <v>416</v>
      </c>
      <c r="C11" s="11">
        <v>104</v>
      </c>
      <c r="D11" s="11">
        <v>104</v>
      </c>
      <c r="E11" s="11">
        <v>104</v>
      </c>
      <c r="F11" s="11">
        <v>104</v>
      </c>
    </row>
    <row r="12" spans="1:6" ht="15.75">
      <c r="A12" s="18" t="s">
        <v>31</v>
      </c>
      <c r="B12" s="11">
        <f t="shared" si="0"/>
        <v>218</v>
      </c>
      <c r="C12" s="11">
        <v>54</v>
      </c>
      <c r="D12" s="11">
        <v>55</v>
      </c>
      <c r="E12" s="11">
        <v>55</v>
      </c>
      <c r="F12" s="11">
        <v>54</v>
      </c>
    </row>
    <row r="13" spans="1:6" ht="15.75">
      <c r="A13" s="18" t="s">
        <v>36</v>
      </c>
      <c r="B13" s="11">
        <f t="shared" si="0"/>
        <v>634</v>
      </c>
      <c r="C13" s="11">
        <v>158</v>
      </c>
      <c r="D13" s="11">
        <v>159</v>
      </c>
      <c r="E13" s="11">
        <v>159</v>
      </c>
      <c r="F13" s="11">
        <v>158</v>
      </c>
    </row>
    <row r="14" spans="1:6" ht="15.75">
      <c r="A14" s="18" t="s">
        <v>41</v>
      </c>
      <c r="B14" s="11">
        <f t="shared" si="0"/>
        <v>739</v>
      </c>
      <c r="C14" s="11">
        <v>184</v>
      </c>
      <c r="D14" s="11">
        <v>185</v>
      </c>
      <c r="E14" s="11">
        <v>185</v>
      </c>
      <c r="F14" s="11">
        <v>185</v>
      </c>
    </row>
    <row r="15" spans="1:6" ht="15.75">
      <c r="A15" s="19" t="s">
        <v>46</v>
      </c>
      <c r="B15" s="15">
        <f>SUM(B$9:B14)</f>
        <v>2726</v>
      </c>
      <c r="C15" s="15">
        <f>SUM(C$9:C14)</f>
        <v>679</v>
      </c>
      <c r="D15" s="15">
        <f>SUM(D$9:D14)</f>
        <v>683</v>
      </c>
      <c r="E15" s="15">
        <f>SUM(E$9:E14)</f>
        <v>683</v>
      </c>
      <c r="F15" s="15">
        <f>SUM(F$9:F14)</f>
        <v>681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72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1968</v>
      </c>
      <c r="C9" s="11">
        <v>492</v>
      </c>
      <c r="D9" s="11">
        <v>492</v>
      </c>
      <c r="E9" s="11">
        <v>492</v>
      </c>
      <c r="F9" s="11">
        <v>492</v>
      </c>
    </row>
    <row r="10" spans="1:6" ht="15.75">
      <c r="A10" s="19" t="s">
        <v>46</v>
      </c>
      <c r="B10" s="15">
        <f>SUM(B$9)</f>
        <v>1968</v>
      </c>
      <c r="C10" s="15">
        <f>SUM(C$9)</f>
        <v>492</v>
      </c>
      <c r="D10" s="15">
        <f>SUM(D$9)</f>
        <v>492</v>
      </c>
      <c r="E10" s="15">
        <f>SUM(E$9)</f>
        <v>492</v>
      </c>
      <c r="F10" s="15">
        <f>SUM(F$9)</f>
        <v>492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7"/>
  <sheetViews>
    <sheetView zoomScale="75" zoomScaleNormal="75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A5" sqref="A5:A7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42" customHeight="1">
      <c r="A1" s="78" t="s">
        <v>0</v>
      </c>
      <c r="B1" s="78"/>
      <c r="C1" s="78"/>
      <c r="D1" s="78"/>
      <c r="E1" s="78"/>
      <c r="F1" s="78"/>
    </row>
    <row r="2" spans="1:6" ht="18.75" hidden="1">
      <c r="A2" s="13"/>
      <c r="B2" s="13"/>
      <c r="C2" s="13"/>
      <c r="D2" s="13"/>
      <c r="E2" s="13"/>
      <c r="F2" s="13"/>
    </row>
    <row r="3" spans="1:6" ht="18.75" hidden="1">
      <c r="A3" s="13"/>
      <c r="B3" s="13"/>
      <c r="C3" s="13"/>
      <c r="D3" s="13"/>
      <c r="E3" s="13"/>
      <c r="F3" s="13"/>
    </row>
    <row r="4" spans="1:6" ht="15" customHeight="1">
      <c r="A4" s="8"/>
      <c r="B4" s="9"/>
      <c r="C4" s="9"/>
      <c r="D4" s="9"/>
      <c r="E4" s="9"/>
      <c r="F4" s="9"/>
    </row>
    <row r="5" spans="1:6" ht="32.25" customHeight="1">
      <c r="A5" s="80" t="s">
        <v>1</v>
      </c>
      <c r="B5" s="79" t="s">
        <v>178</v>
      </c>
      <c r="C5" s="79"/>
      <c r="D5" s="79"/>
      <c r="E5" s="79"/>
      <c r="F5" s="79"/>
    </row>
    <row r="6" spans="1:6" ht="1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46" si="0">SUM(C9:F9)</f>
        <v>26405</v>
      </c>
      <c r="C9" s="11">
        <v>6843</v>
      </c>
      <c r="D9" s="11">
        <v>6830</v>
      </c>
      <c r="E9" s="11">
        <v>6373</v>
      </c>
      <c r="F9" s="11">
        <v>6359</v>
      </c>
    </row>
    <row r="10" spans="1:6" ht="15.75">
      <c r="A10" s="18" t="s">
        <v>9</v>
      </c>
      <c r="B10" s="11">
        <f t="shared" si="0"/>
        <v>4153</v>
      </c>
      <c r="C10" s="11">
        <v>451</v>
      </c>
      <c r="D10" s="11">
        <v>1353</v>
      </c>
      <c r="E10" s="11">
        <v>1353</v>
      </c>
      <c r="F10" s="11">
        <v>996</v>
      </c>
    </row>
    <row r="11" spans="1:6" ht="15.75">
      <c r="A11" s="18" t="s">
        <v>10</v>
      </c>
      <c r="B11" s="11">
        <f t="shared" si="0"/>
        <v>514</v>
      </c>
      <c r="C11" s="11">
        <v>314</v>
      </c>
      <c r="D11" s="11">
        <v>76</v>
      </c>
      <c r="E11" s="11">
        <v>53</v>
      </c>
      <c r="F11" s="11">
        <v>71</v>
      </c>
    </row>
    <row r="12" spans="1:6" ht="15.75">
      <c r="A12" s="18" t="s">
        <v>11</v>
      </c>
      <c r="B12" s="11">
        <f t="shared" si="0"/>
        <v>1584</v>
      </c>
      <c r="C12" s="11">
        <v>290</v>
      </c>
      <c r="D12" s="11">
        <v>280</v>
      </c>
      <c r="E12" s="11">
        <v>490</v>
      </c>
      <c r="F12" s="11">
        <v>524</v>
      </c>
    </row>
    <row r="13" spans="1:6" ht="15.75">
      <c r="A13" s="18" t="s">
        <v>12</v>
      </c>
      <c r="B13" s="11">
        <f t="shared" si="0"/>
        <v>1350</v>
      </c>
      <c r="C13" s="11">
        <v>373</v>
      </c>
      <c r="D13" s="11">
        <v>325</v>
      </c>
      <c r="E13" s="11">
        <v>330</v>
      </c>
      <c r="F13" s="11">
        <v>322</v>
      </c>
    </row>
    <row r="14" spans="1:6" ht="15.75">
      <c r="A14" s="18" t="s">
        <v>13</v>
      </c>
      <c r="B14" s="11">
        <f t="shared" si="0"/>
        <v>750</v>
      </c>
      <c r="C14" s="11">
        <v>168</v>
      </c>
      <c r="D14" s="11">
        <v>164</v>
      </c>
      <c r="E14" s="11">
        <v>199</v>
      </c>
      <c r="F14" s="11">
        <v>219</v>
      </c>
    </row>
    <row r="15" spans="1:6" ht="15.75">
      <c r="A15" s="18" t="s">
        <v>14</v>
      </c>
      <c r="B15" s="11">
        <f t="shared" si="0"/>
        <v>1768</v>
      </c>
      <c r="C15" s="11">
        <v>415</v>
      </c>
      <c r="D15" s="11">
        <v>457</v>
      </c>
      <c r="E15" s="11">
        <v>406</v>
      </c>
      <c r="F15" s="11">
        <v>490</v>
      </c>
    </row>
    <row r="16" spans="1:6" ht="15.75">
      <c r="A16" s="18" t="s">
        <v>15</v>
      </c>
      <c r="B16" s="11">
        <f t="shared" si="0"/>
        <v>303</v>
      </c>
      <c r="C16" s="11">
        <v>82</v>
      </c>
      <c r="D16" s="11">
        <v>75</v>
      </c>
      <c r="E16" s="11">
        <v>74</v>
      </c>
      <c r="F16" s="11">
        <v>72</v>
      </c>
    </row>
    <row r="17" spans="1:6" ht="15.75">
      <c r="A17" s="18" t="s">
        <v>16</v>
      </c>
      <c r="B17" s="11">
        <f t="shared" si="0"/>
        <v>669</v>
      </c>
      <c r="C17" s="11">
        <v>186</v>
      </c>
      <c r="D17" s="11">
        <v>159</v>
      </c>
      <c r="E17" s="11">
        <v>154</v>
      </c>
      <c r="F17" s="11">
        <v>170</v>
      </c>
    </row>
    <row r="18" spans="1:6" ht="15.75">
      <c r="A18" s="18" t="s">
        <v>17</v>
      </c>
      <c r="B18" s="11">
        <f t="shared" si="0"/>
        <v>759</v>
      </c>
      <c r="C18" s="11">
        <v>205</v>
      </c>
      <c r="D18" s="11">
        <v>183</v>
      </c>
      <c r="E18" s="11">
        <v>178</v>
      </c>
      <c r="F18" s="11">
        <v>193</v>
      </c>
    </row>
    <row r="19" spans="1:6" ht="15.75">
      <c r="A19" s="18" t="s">
        <v>18</v>
      </c>
      <c r="B19" s="11">
        <f t="shared" si="0"/>
        <v>2211</v>
      </c>
      <c r="C19" s="11">
        <v>593</v>
      </c>
      <c r="D19" s="11">
        <v>548</v>
      </c>
      <c r="E19" s="11">
        <v>531</v>
      </c>
      <c r="F19" s="11">
        <v>539</v>
      </c>
    </row>
    <row r="20" spans="1:6" ht="15.75">
      <c r="A20" s="18" t="s">
        <v>19</v>
      </c>
      <c r="B20" s="11">
        <f t="shared" si="0"/>
        <v>460</v>
      </c>
      <c r="C20" s="11">
        <v>128</v>
      </c>
      <c r="D20" s="11">
        <v>116</v>
      </c>
      <c r="E20" s="11">
        <v>114</v>
      </c>
      <c r="F20" s="11">
        <v>102</v>
      </c>
    </row>
    <row r="21" spans="1:6" ht="15.75">
      <c r="A21" s="18" t="s">
        <v>20</v>
      </c>
      <c r="B21" s="11">
        <f t="shared" si="0"/>
        <v>17425</v>
      </c>
      <c r="C21" s="11">
        <v>6677</v>
      </c>
      <c r="D21" s="11">
        <v>4315</v>
      </c>
      <c r="E21" s="11">
        <v>3109</v>
      </c>
      <c r="F21" s="11">
        <v>3324</v>
      </c>
    </row>
    <row r="22" spans="1:6" ht="15.75">
      <c r="A22" s="18" t="s">
        <v>21</v>
      </c>
      <c r="B22" s="11">
        <f t="shared" si="0"/>
        <v>5239</v>
      </c>
      <c r="C22" s="11">
        <v>1067</v>
      </c>
      <c r="D22" s="11">
        <v>1024</v>
      </c>
      <c r="E22" s="11">
        <v>1486</v>
      </c>
      <c r="F22" s="11">
        <v>1662</v>
      </c>
    </row>
    <row r="23" spans="1:6" ht="15.75">
      <c r="A23" s="18" t="s">
        <v>22</v>
      </c>
      <c r="B23" s="11">
        <f t="shared" si="0"/>
        <v>802</v>
      </c>
      <c r="C23" s="11">
        <v>169</v>
      </c>
      <c r="D23" s="11">
        <v>197</v>
      </c>
      <c r="E23" s="11">
        <v>195</v>
      </c>
      <c r="F23" s="11">
        <v>241</v>
      </c>
    </row>
    <row r="24" spans="1:6" ht="15.75">
      <c r="A24" s="18" t="s">
        <v>23</v>
      </c>
      <c r="B24" s="11">
        <f t="shared" si="0"/>
        <v>4696</v>
      </c>
      <c r="C24" s="11">
        <v>1160</v>
      </c>
      <c r="D24" s="11">
        <v>1164</v>
      </c>
      <c r="E24" s="11">
        <v>1166</v>
      </c>
      <c r="F24" s="11">
        <v>1206</v>
      </c>
    </row>
    <row r="25" spans="1:6" ht="15.75">
      <c r="A25" s="18" t="s">
        <v>24</v>
      </c>
      <c r="B25" s="11">
        <f t="shared" si="0"/>
        <v>12697</v>
      </c>
      <c r="C25" s="11">
        <v>2959</v>
      </c>
      <c r="D25" s="11">
        <v>3120</v>
      </c>
      <c r="E25" s="11">
        <v>3165</v>
      </c>
      <c r="F25" s="11">
        <v>3453</v>
      </c>
    </row>
    <row r="26" spans="1:6" ht="15.75">
      <c r="A26" s="18" t="s">
        <v>25</v>
      </c>
      <c r="B26" s="11">
        <f t="shared" si="0"/>
        <v>2802</v>
      </c>
      <c r="C26" s="11">
        <v>707</v>
      </c>
      <c r="D26" s="11">
        <v>689</v>
      </c>
      <c r="E26" s="11">
        <v>683</v>
      </c>
      <c r="F26" s="11">
        <v>723</v>
      </c>
    </row>
    <row r="27" spans="1:6" ht="15.75">
      <c r="A27" s="18" t="s">
        <v>26</v>
      </c>
      <c r="B27" s="11">
        <f t="shared" si="0"/>
        <v>2809</v>
      </c>
      <c r="C27" s="11">
        <v>735</v>
      </c>
      <c r="D27" s="11">
        <v>707</v>
      </c>
      <c r="E27" s="11">
        <v>666</v>
      </c>
      <c r="F27" s="11">
        <v>701</v>
      </c>
    </row>
    <row r="28" spans="1:6" ht="15.75">
      <c r="A28" s="18" t="s">
        <v>27</v>
      </c>
      <c r="B28" s="11">
        <f t="shared" si="0"/>
        <v>1331</v>
      </c>
      <c r="C28" s="11">
        <v>322</v>
      </c>
      <c r="D28" s="11">
        <v>333</v>
      </c>
      <c r="E28" s="11">
        <v>333</v>
      </c>
      <c r="F28" s="11">
        <v>343</v>
      </c>
    </row>
    <row r="29" spans="1:6" ht="15.75">
      <c r="A29" s="18" t="s">
        <v>28</v>
      </c>
      <c r="B29" s="11">
        <f t="shared" si="0"/>
        <v>9165</v>
      </c>
      <c r="C29" s="11">
        <v>2185</v>
      </c>
      <c r="D29" s="11">
        <v>2439</v>
      </c>
      <c r="E29" s="11">
        <v>2518</v>
      </c>
      <c r="F29" s="11">
        <v>2023</v>
      </c>
    </row>
    <row r="30" spans="1:6" ht="15.75">
      <c r="A30" s="18" t="s">
        <v>29</v>
      </c>
      <c r="B30" s="11">
        <f t="shared" si="0"/>
        <v>3859</v>
      </c>
      <c r="C30" s="11">
        <v>973</v>
      </c>
      <c r="D30" s="11">
        <v>993</v>
      </c>
      <c r="E30" s="11">
        <v>923</v>
      </c>
      <c r="F30" s="11">
        <v>970</v>
      </c>
    </row>
    <row r="31" spans="1:6" ht="15.75">
      <c r="A31" s="18" t="s">
        <v>30</v>
      </c>
      <c r="B31" s="11">
        <f t="shared" si="0"/>
        <v>5949</v>
      </c>
      <c r="C31" s="11">
        <v>1535</v>
      </c>
      <c r="D31" s="11">
        <v>1424</v>
      </c>
      <c r="E31" s="11">
        <v>1600</v>
      </c>
      <c r="F31" s="11">
        <v>1390</v>
      </c>
    </row>
    <row r="32" spans="1:6" ht="15.75">
      <c r="A32" s="18" t="s">
        <v>31</v>
      </c>
      <c r="B32" s="11">
        <f t="shared" si="0"/>
        <v>11361</v>
      </c>
      <c r="C32" s="11">
        <v>2999</v>
      </c>
      <c r="D32" s="11">
        <v>2883</v>
      </c>
      <c r="E32" s="11">
        <v>2637</v>
      </c>
      <c r="F32" s="11">
        <v>2842</v>
      </c>
    </row>
    <row r="33" spans="1:6" ht="15.75">
      <c r="A33" s="18" t="s">
        <v>32</v>
      </c>
      <c r="B33" s="11">
        <f t="shared" si="0"/>
        <v>6765</v>
      </c>
      <c r="C33" s="11">
        <v>2871</v>
      </c>
      <c r="D33" s="11">
        <v>1701</v>
      </c>
      <c r="E33" s="11">
        <v>1387</v>
      </c>
      <c r="F33" s="11">
        <v>806</v>
      </c>
    </row>
    <row r="34" spans="1:6" ht="15.75">
      <c r="A34" s="18" t="s">
        <v>33</v>
      </c>
      <c r="B34" s="11">
        <f t="shared" si="0"/>
        <v>646</v>
      </c>
      <c r="C34" s="11">
        <v>163</v>
      </c>
      <c r="D34" s="11">
        <v>193</v>
      </c>
      <c r="E34" s="11">
        <v>193</v>
      </c>
      <c r="F34" s="11">
        <v>97</v>
      </c>
    </row>
    <row r="35" spans="1:6" ht="15.75">
      <c r="A35" s="18" t="s">
        <v>34</v>
      </c>
      <c r="B35" s="11">
        <f t="shared" si="0"/>
        <v>1277</v>
      </c>
      <c r="C35" s="11">
        <v>320</v>
      </c>
      <c r="D35" s="11">
        <v>322</v>
      </c>
      <c r="E35" s="11">
        <v>307</v>
      </c>
      <c r="F35" s="11">
        <v>328</v>
      </c>
    </row>
    <row r="36" spans="1:6" ht="15.75">
      <c r="A36" s="18" t="s">
        <v>35</v>
      </c>
      <c r="B36" s="11">
        <f t="shared" si="0"/>
        <v>2725</v>
      </c>
      <c r="C36" s="11">
        <v>625</v>
      </c>
      <c r="D36" s="11">
        <v>701</v>
      </c>
      <c r="E36" s="11">
        <v>679</v>
      </c>
      <c r="F36" s="11">
        <v>720</v>
      </c>
    </row>
    <row r="37" spans="1:6" ht="15.75">
      <c r="A37" s="18" t="s">
        <v>36</v>
      </c>
      <c r="B37" s="11">
        <f t="shared" si="0"/>
        <v>19042</v>
      </c>
      <c r="C37" s="11">
        <v>5100</v>
      </c>
      <c r="D37" s="11">
        <v>4805</v>
      </c>
      <c r="E37" s="11">
        <v>4380</v>
      </c>
      <c r="F37" s="11">
        <v>4757</v>
      </c>
    </row>
    <row r="38" spans="1:6" ht="15.75">
      <c r="A38" s="18" t="s">
        <v>37</v>
      </c>
      <c r="B38" s="11">
        <f t="shared" si="0"/>
        <v>139</v>
      </c>
      <c r="C38" s="11">
        <v>36</v>
      </c>
      <c r="D38" s="11">
        <v>34</v>
      </c>
      <c r="E38" s="11">
        <v>35</v>
      </c>
      <c r="F38" s="11">
        <v>34</v>
      </c>
    </row>
    <row r="39" spans="1:6" ht="15.75">
      <c r="A39" s="18" t="s">
        <v>38</v>
      </c>
      <c r="B39" s="11">
        <f t="shared" si="0"/>
        <v>152</v>
      </c>
      <c r="C39" s="11">
        <v>0</v>
      </c>
      <c r="D39" s="11">
        <v>42</v>
      </c>
      <c r="E39" s="11">
        <v>43</v>
      </c>
      <c r="F39" s="11">
        <v>67</v>
      </c>
    </row>
    <row r="40" spans="1:6" ht="15.75">
      <c r="A40" s="18" t="s">
        <v>39</v>
      </c>
      <c r="B40" s="11">
        <f t="shared" si="0"/>
        <v>10931</v>
      </c>
      <c r="C40" s="11">
        <v>2388</v>
      </c>
      <c r="D40" s="11">
        <v>2372</v>
      </c>
      <c r="E40" s="11">
        <v>2947</v>
      </c>
      <c r="F40" s="11">
        <v>3224</v>
      </c>
    </row>
    <row r="41" spans="1:6" ht="15.75">
      <c r="A41" s="18" t="s">
        <v>40</v>
      </c>
      <c r="B41" s="11">
        <f t="shared" si="0"/>
        <v>3383</v>
      </c>
      <c r="C41" s="11">
        <v>759</v>
      </c>
      <c r="D41" s="11">
        <v>939</v>
      </c>
      <c r="E41" s="11">
        <v>825</v>
      </c>
      <c r="F41" s="11">
        <v>860</v>
      </c>
    </row>
    <row r="42" spans="1:6" ht="15.75">
      <c r="A42" s="18" t="s">
        <v>41</v>
      </c>
      <c r="B42" s="11">
        <f t="shared" si="0"/>
        <v>16768</v>
      </c>
      <c r="C42" s="11">
        <v>4112</v>
      </c>
      <c r="D42" s="11">
        <v>4251</v>
      </c>
      <c r="E42" s="11">
        <v>4050</v>
      </c>
      <c r="F42" s="11">
        <v>4355</v>
      </c>
    </row>
    <row r="43" spans="1:6" ht="15.75">
      <c r="A43" s="18" t="s">
        <v>42</v>
      </c>
      <c r="B43" s="11">
        <f t="shared" si="0"/>
        <v>4675</v>
      </c>
      <c r="C43" s="11">
        <v>846</v>
      </c>
      <c r="D43" s="11">
        <v>1162</v>
      </c>
      <c r="E43" s="11">
        <v>1266</v>
      </c>
      <c r="F43" s="11">
        <v>1401</v>
      </c>
    </row>
    <row r="44" spans="1:6" ht="15.75">
      <c r="A44" s="18" t="s">
        <v>43</v>
      </c>
      <c r="B44" s="11">
        <f t="shared" si="0"/>
        <v>612</v>
      </c>
      <c r="C44" s="11">
        <v>132</v>
      </c>
      <c r="D44" s="11">
        <v>142</v>
      </c>
      <c r="E44" s="11">
        <v>146</v>
      </c>
      <c r="F44" s="11">
        <v>192</v>
      </c>
    </row>
    <row r="45" spans="1:6" ht="15.75">
      <c r="A45" s="18" t="s">
        <v>44</v>
      </c>
      <c r="B45" s="11">
        <f t="shared" si="0"/>
        <v>720</v>
      </c>
      <c r="C45" s="11">
        <v>193</v>
      </c>
      <c r="D45" s="11">
        <v>178</v>
      </c>
      <c r="E45" s="11">
        <v>169</v>
      </c>
      <c r="F45" s="11">
        <v>180</v>
      </c>
    </row>
    <row r="46" spans="1:6" ht="15.75">
      <c r="A46" s="18" t="s">
        <v>45</v>
      </c>
      <c r="B46" s="11">
        <f t="shared" si="0"/>
        <v>1358</v>
      </c>
      <c r="C46" s="11">
        <v>251</v>
      </c>
      <c r="D46" s="11">
        <v>318</v>
      </c>
      <c r="E46" s="11">
        <v>349</v>
      </c>
      <c r="F46" s="11">
        <v>440</v>
      </c>
    </row>
    <row r="47" spans="1:6" ht="15.75">
      <c r="A47" s="19" t="s">
        <v>46</v>
      </c>
      <c r="B47" s="15">
        <f>SUM(B$9:B46)</f>
        <v>188254</v>
      </c>
      <c r="C47" s="15">
        <f>SUM(C$9:C46)</f>
        <v>49332</v>
      </c>
      <c r="D47" s="15">
        <f>SUM(D$9:D46)</f>
        <v>47014</v>
      </c>
      <c r="E47" s="15">
        <f>SUM(E$9:E46)</f>
        <v>45512</v>
      </c>
      <c r="F47" s="15">
        <f>SUM(F$9:F46)</f>
        <v>46396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71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36</v>
      </c>
      <c r="B9" s="11">
        <f>SUM(C9:F9)</f>
        <v>1679</v>
      </c>
      <c r="C9" s="11">
        <v>420</v>
      </c>
      <c r="D9" s="11">
        <v>437</v>
      </c>
      <c r="E9" s="11">
        <v>369</v>
      </c>
      <c r="F9" s="11">
        <v>453</v>
      </c>
    </row>
    <row r="10" spans="1:6" ht="15.75">
      <c r="A10" s="19" t="s">
        <v>46</v>
      </c>
      <c r="B10" s="15">
        <f>SUM(B$9)</f>
        <v>1679</v>
      </c>
      <c r="C10" s="15">
        <f>SUM(C$9)</f>
        <v>420</v>
      </c>
      <c r="D10" s="15">
        <f>SUM(D$9)</f>
        <v>437</v>
      </c>
      <c r="E10" s="15">
        <f>SUM(E$9)</f>
        <v>369</v>
      </c>
      <c r="F10" s="15">
        <f>SUM(F$9)</f>
        <v>453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70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160</v>
      </c>
      <c r="C9" s="11">
        <v>40</v>
      </c>
      <c r="D9" s="11">
        <v>40</v>
      </c>
      <c r="E9" s="11">
        <v>40</v>
      </c>
      <c r="F9" s="11">
        <v>40</v>
      </c>
    </row>
    <row r="10" spans="1:6" ht="15.75" customHeight="1">
      <c r="A10" s="18" t="s">
        <v>24</v>
      </c>
      <c r="B10" s="11">
        <f>SUM(C10:F10)</f>
        <v>100</v>
      </c>
      <c r="C10" s="11">
        <v>25</v>
      </c>
      <c r="D10" s="11">
        <v>25</v>
      </c>
      <c r="E10" s="11">
        <v>25</v>
      </c>
      <c r="F10" s="11">
        <v>25</v>
      </c>
    </row>
    <row r="11" spans="1:6" ht="15.75">
      <c r="A11" s="18" t="s">
        <v>31</v>
      </c>
      <c r="B11" s="11">
        <f>SUM(C11:F11)</f>
        <v>100</v>
      </c>
      <c r="C11" s="11">
        <v>25</v>
      </c>
      <c r="D11" s="11">
        <v>25</v>
      </c>
      <c r="E11" s="11">
        <v>25</v>
      </c>
      <c r="F11" s="11">
        <v>25</v>
      </c>
    </row>
    <row r="12" spans="1:6" ht="15.75">
      <c r="A12" s="18" t="s">
        <v>36</v>
      </c>
      <c r="B12" s="11">
        <f>SUM(C12:F12)</f>
        <v>597</v>
      </c>
      <c r="C12" s="11">
        <v>149</v>
      </c>
      <c r="D12" s="11">
        <v>150</v>
      </c>
      <c r="E12" s="11">
        <v>149</v>
      </c>
      <c r="F12" s="11">
        <v>149</v>
      </c>
    </row>
    <row r="13" spans="1:6" ht="15.75">
      <c r="A13" s="18" t="s">
        <v>41</v>
      </c>
      <c r="B13" s="11">
        <f>SUM(C13:F13)</f>
        <v>448</v>
      </c>
      <c r="C13" s="11">
        <v>112</v>
      </c>
      <c r="D13" s="11">
        <v>112</v>
      </c>
      <c r="E13" s="11">
        <v>112</v>
      </c>
      <c r="F13" s="11">
        <v>112</v>
      </c>
    </row>
    <row r="14" spans="1:6" ht="15.75">
      <c r="A14" s="19" t="s">
        <v>46</v>
      </c>
      <c r="B14" s="15">
        <f>SUM(B$9:B13)</f>
        <v>1405</v>
      </c>
      <c r="C14" s="15">
        <f>SUM(C$9:C13)</f>
        <v>351</v>
      </c>
      <c r="D14" s="15">
        <f>SUM(D$9:D13)</f>
        <v>352</v>
      </c>
      <c r="E14" s="15">
        <f>SUM(E$9:E13)</f>
        <v>351</v>
      </c>
      <c r="F14" s="15">
        <f>SUM(F$9:F13)</f>
        <v>351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69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250</v>
      </c>
      <c r="C9" s="11">
        <v>62</v>
      </c>
      <c r="D9" s="11">
        <v>63</v>
      </c>
      <c r="E9" s="11">
        <v>60</v>
      </c>
      <c r="F9" s="11">
        <v>65</v>
      </c>
    </row>
    <row r="10" spans="1:6" ht="15.75" customHeight="1">
      <c r="A10" s="18" t="s">
        <v>20</v>
      </c>
      <c r="B10" s="11">
        <f t="shared" si="0"/>
        <v>265</v>
      </c>
      <c r="C10" s="11">
        <v>66</v>
      </c>
      <c r="D10" s="11">
        <v>67</v>
      </c>
      <c r="E10" s="11">
        <v>64</v>
      </c>
      <c r="F10" s="11">
        <v>68</v>
      </c>
    </row>
    <row r="11" spans="1:6" ht="15.75">
      <c r="A11" s="18" t="s">
        <v>24</v>
      </c>
      <c r="B11" s="11">
        <f t="shared" si="0"/>
        <v>145</v>
      </c>
      <c r="C11" s="11">
        <v>36</v>
      </c>
      <c r="D11" s="11">
        <v>36</v>
      </c>
      <c r="E11" s="11">
        <v>35</v>
      </c>
      <c r="F11" s="11">
        <v>38</v>
      </c>
    </row>
    <row r="12" spans="1:6" ht="15.75">
      <c r="A12" s="18" t="s">
        <v>31</v>
      </c>
      <c r="B12" s="11">
        <f t="shared" si="0"/>
        <v>245</v>
      </c>
      <c r="C12" s="11">
        <v>61</v>
      </c>
      <c r="D12" s="11">
        <v>61</v>
      </c>
      <c r="E12" s="11">
        <v>59</v>
      </c>
      <c r="F12" s="11">
        <v>64</v>
      </c>
    </row>
    <row r="13" spans="1:6" ht="15.75">
      <c r="A13" s="18" t="s">
        <v>36</v>
      </c>
      <c r="B13" s="11">
        <f t="shared" si="0"/>
        <v>565</v>
      </c>
      <c r="C13" s="11">
        <v>141</v>
      </c>
      <c r="D13" s="11">
        <v>141</v>
      </c>
      <c r="E13" s="11">
        <v>136</v>
      </c>
      <c r="F13" s="11">
        <v>147</v>
      </c>
    </row>
    <row r="14" spans="1:6" ht="15.75">
      <c r="A14" s="18" t="s">
        <v>41</v>
      </c>
      <c r="B14" s="11">
        <f t="shared" si="0"/>
        <v>596</v>
      </c>
      <c r="C14" s="11">
        <v>149</v>
      </c>
      <c r="D14" s="11">
        <v>149</v>
      </c>
      <c r="E14" s="11">
        <v>143</v>
      </c>
      <c r="F14" s="11">
        <v>155</v>
      </c>
    </row>
    <row r="15" spans="1:6" ht="15.75">
      <c r="A15" s="19" t="s">
        <v>46</v>
      </c>
      <c r="B15" s="15">
        <f>SUM(B$9:B14)</f>
        <v>2066</v>
      </c>
      <c r="C15" s="15">
        <f>SUM(C$9:C14)</f>
        <v>515</v>
      </c>
      <c r="D15" s="15">
        <f>SUM(D$9:D14)</f>
        <v>517</v>
      </c>
      <c r="E15" s="15">
        <f>SUM(E$9:E14)</f>
        <v>497</v>
      </c>
      <c r="F15" s="15">
        <f>SUM(F$9:F14)</f>
        <v>537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68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85</v>
      </c>
      <c r="C9" s="11">
        <v>21</v>
      </c>
      <c r="D9" s="11">
        <v>21</v>
      </c>
      <c r="E9" s="11">
        <v>20</v>
      </c>
      <c r="F9" s="11">
        <v>23</v>
      </c>
    </row>
    <row r="10" spans="1:6" ht="15.75" customHeight="1">
      <c r="A10" s="18" t="s">
        <v>24</v>
      </c>
      <c r="B10" s="11">
        <f>SUM(C10:F10)</f>
        <v>150</v>
      </c>
      <c r="C10" s="11">
        <v>38</v>
      </c>
      <c r="D10" s="11">
        <v>38</v>
      </c>
      <c r="E10" s="11">
        <v>35</v>
      </c>
      <c r="F10" s="11">
        <v>39</v>
      </c>
    </row>
    <row r="11" spans="1:6" ht="15.75">
      <c r="A11" s="18" t="s">
        <v>31</v>
      </c>
      <c r="B11" s="11">
        <f>SUM(C11:F11)</f>
        <v>108</v>
      </c>
      <c r="C11" s="11">
        <v>27</v>
      </c>
      <c r="D11" s="11">
        <v>27</v>
      </c>
      <c r="E11" s="11">
        <v>25</v>
      </c>
      <c r="F11" s="11">
        <v>29</v>
      </c>
    </row>
    <row r="12" spans="1:6" ht="15.75">
      <c r="A12" s="18" t="s">
        <v>36</v>
      </c>
      <c r="B12" s="11">
        <f>SUM(C12:F12)</f>
        <v>601</v>
      </c>
      <c r="C12" s="11">
        <v>150</v>
      </c>
      <c r="D12" s="11">
        <v>150</v>
      </c>
      <c r="E12" s="11">
        <v>138</v>
      </c>
      <c r="F12" s="11">
        <v>163</v>
      </c>
    </row>
    <row r="13" spans="1:6" ht="15.75">
      <c r="A13" s="18" t="s">
        <v>41</v>
      </c>
      <c r="B13" s="11">
        <f>SUM(C13:F13)</f>
        <v>486</v>
      </c>
      <c r="C13" s="11">
        <v>122</v>
      </c>
      <c r="D13" s="11">
        <v>122</v>
      </c>
      <c r="E13" s="11">
        <v>112</v>
      </c>
      <c r="F13" s="11">
        <v>130</v>
      </c>
    </row>
    <row r="14" spans="1:6" ht="15.75">
      <c r="A14" s="19" t="s">
        <v>46</v>
      </c>
      <c r="B14" s="15">
        <f>SUM(B$9:B13)</f>
        <v>1430</v>
      </c>
      <c r="C14" s="15">
        <f>SUM(C$9:C13)</f>
        <v>358</v>
      </c>
      <c r="D14" s="15">
        <f>SUM(D$9:D13)</f>
        <v>358</v>
      </c>
      <c r="E14" s="15">
        <f>SUM(E$9:E13)</f>
        <v>330</v>
      </c>
      <c r="F14" s="15">
        <f>SUM(F$9:F13)</f>
        <v>384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67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319</v>
      </c>
      <c r="C9" s="11">
        <v>90</v>
      </c>
      <c r="D9" s="11">
        <v>67</v>
      </c>
      <c r="E9" s="11">
        <v>53</v>
      </c>
      <c r="F9" s="11">
        <v>109</v>
      </c>
    </row>
    <row r="10" spans="1:6" ht="15.75" customHeight="1">
      <c r="A10" s="18" t="s">
        <v>20</v>
      </c>
      <c r="B10" s="11">
        <f t="shared" si="0"/>
        <v>255</v>
      </c>
      <c r="C10" s="11">
        <v>64</v>
      </c>
      <c r="D10" s="11">
        <v>63</v>
      </c>
      <c r="E10" s="11">
        <v>64</v>
      </c>
      <c r="F10" s="11">
        <v>64</v>
      </c>
    </row>
    <row r="11" spans="1:6" ht="15.75">
      <c r="A11" s="18" t="s">
        <v>24</v>
      </c>
      <c r="B11" s="11">
        <f t="shared" si="0"/>
        <v>442</v>
      </c>
      <c r="C11" s="11">
        <v>110</v>
      </c>
      <c r="D11" s="11">
        <v>111</v>
      </c>
      <c r="E11" s="11">
        <v>110</v>
      </c>
      <c r="F11" s="11">
        <v>111</v>
      </c>
    </row>
    <row r="12" spans="1:6" ht="15.75">
      <c r="A12" s="18" t="s">
        <v>31</v>
      </c>
      <c r="B12" s="11">
        <f t="shared" si="0"/>
        <v>207</v>
      </c>
      <c r="C12" s="11">
        <v>42</v>
      </c>
      <c r="D12" s="11">
        <v>69</v>
      </c>
      <c r="E12" s="11">
        <v>35</v>
      </c>
      <c r="F12" s="11">
        <v>61</v>
      </c>
    </row>
    <row r="13" spans="1:6" ht="15.75">
      <c r="A13" s="18" t="s">
        <v>36</v>
      </c>
      <c r="B13" s="11">
        <f t="shared" si="0"/>
        <v>471</v>
      </c>
      <c r="C13" s="11">
        <v>117</v>
      </c>
      <c r="D13" s="11">
        <v>118</v>
      </c>
      <c r="E13" s="11">
        <v>118</v>
      </c>
      <c r="F13" s="11">
        <v>118</v>
      </c>
    </row>
    <row r="14" spans="1:6" ht="15.75">
      <c r="A14" s="18" t="s">
        <v>39</v>
      </c>
      <c r="B14" s="11">
        <f t="shared" si="0"/>
        <v>320</v>
      </c>
      <c r="C14" s="11">
        <v>80</v>
      </c>
      <c r="D14" s="11">
        <v>80</v>
      </c>
      <c r="E14" s="11">
        <v>80</v>
      </c>
      <c r="F14" s="11">
        <v>80</v>
      </c>
    </row>
    <row r="15" spans="1:6" ht="15.75">
      <c r="A15" s="18" t="s">
        <v>41</v>
      </c>
      <c r="B15" s="11">
        <f t="shared" si="0"/>
        <v>586</v>
      </c>
      <c r="C15" s="11">
        <v>146</v>
      </c>
      <c r="D15" s="11">
        <v>147</v>
      </c>
      <c r="E15" s="11">
        <v>146</v>
      </c>
      <c r="F15" s="11">
        <v>147</v>
      </c>
    </row>
    <row r="16" spans="1:6" ht="15.75">
      <c r="A16" s="19" t="s">
        <v>46</v>
      </c>
      <c r="B16" s="15">
        <f>SUM(B$9:B15)</f>
        <v>2600</v>
      </c>
      <c r="C16" s="15">
        <f>SUM(C$9:C15)</f>
        <v>649</v>
      </c>
      <c r="D16" s="15">
        <f>SUM(D$9:D15)</f>
        <v>655</v>
      </c>
      <c r="E16" s="15">
        <f>SUM(E$9:E15)</f>
        <v>606</v>
      </c>
      <c r="F16" s="15">
        <f>SUM(F$9:F15)</f>
        <v>690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66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70</v>
      </c>
      <c r="C9" s="11">
        <v>18</v>
      </c>
      <c r="D9" s="11">
        <v>17</v>
      </c>
      <c r="E9" s="11">
        <v>17</v>
      </c>
      <c r="F9" s="11">
        <v>18</v>
      </c>
    </row>
    <row r="10" spans="1:6" ht="15.75" customHeight="1">
      <c r="A10" s="18" t="s">
        <v>24</v>
      </c>
      <c r="B10" s="11">
        <f>SUM(C10:F10)</f>
        <v>225</v>
      </c>
      <c r="C10" s="11">
        <v>60</v>
      </c>
      <c r="D10" s="11">
        <v>55</v>
      </c>
      <c r="E10" s="11">
        <v>55</v>
      </c>
      <c r="F10" s="11">
        <v>55</v>
      </c>
    </row>
    <row r="11" spans="1:6" ht="15.75">
      <c r="A11" s="18" t="s">
        <v>31</v>
      </c>
      <c r="B11" s="11">
        <f>SUM(C11:F11)</f>
        <v>210</v>
      </c>
      <c r="C11" s="11">
        <v>60</v>
      </c>
      <c r="D11" s="11">
        <v>50</v>
      </c>
      <c r="E11" s="11">
        <v>50</v>
      </c>
      <c r="F11" s="11">
        <v>50</v>
      </c>
    </row>
    <row r="12" spans="1:6" ht="15.75">
      <c r="A12" s="18" t="s">
        <v>36</v>
      </c>
      <c r="B12" s="11">
        <f>SUM(C12:F12)</f>
        <v>595</v>
      </c>
      <c r="C12" s="11">
        <v>155</v>
      </c>
      <c r="D12" s="11">
        <v>150</v>
      </c>
      <c r="E12" s="11">
        <v>140</v>
      </c>
      <c r="F12" s="11">
        <v>150</v>
      </c>
    </row>
    <row r="13" spans="1:6" ht="15.75">
      <c r="A13" s="18" t="s">
        <v>41</v>
      </c>
      <c r="B13" s="11">
        <f>SUM(C13:F13)</f>
        <v>540</v>
      </c>
      <c r="C13" s="11">
        <v>140</v>
      </c>
      <c r="D13" s="11">
        <v>140</v>
      </c>
      <c r="E13" s="11">
        <v>120</v>
      </c>
      <c r="F13" s="11">
        <v>140</v>
      </c>
    </row>
    <row r="14" spans="1:6" ht="15.75">
      <c r="A14" s="19" t="s">
        <v>46</v>
      </c>
      <c r="B14" s="15">
        <f>SUM(B$9:B13)</f>
        <v>1640</v>
      </c>
      <c r="C14" s="15">
        <f>SUM(C$9:C13)</f>
        <v>433</v>
      </c>
      <c r="D14" s="15">
        <f>SUM(D$9:D13)</f>
        <v>412</v>
      </c>
      <c r="E14" s="15">
        <f>SUM(E$9:E13)</f>
        <v>382</v>
      </c>
      <c r="F14" s="15">
        <f>SUM(F$9:F13)</f>
        <v>413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65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645</v>
      </c>
      <c r="C9" s="11">
        <v>161</v>
      </c>
      <c r="D9" s="11">
        <v>161</v>
      </c>
      <c r="E9" s="11">
        <v>161</v>
      </c>
      <c r="F9" s="11">
        <v>162</v>
      </c>
    </row>
    <row r="10" spans="1:6" ht="15.75" customHeight="1">
      <c r="A10" s="18" t="s">
        <v>20</v>
      </c>
      <c r="B10" s="11">
        <f t="shared" si="0"/>
        <v>70</v>
      </c>
      <c r="C10" s="11">
        <v>17</v>
      </c>
      <c r="D10" s="11">
        <v>17</v>
      </c>
      <c r="E10" s="11">
        <v>18</v>
      </c>
      <c r="F10" s="11">
        <v>18</v>
      </c>
    </row>
    <row r="11" spans="1:6" ht="15.75">
      <c r="A11" s="18" t="s">
        <v>24</v>
      </c>
      <c r="B11" s="11">
        <f t="shared" si="0"/>
        <v>252</v>
      </c>
      <c r="C11" s="11">
        <v>63</v>
      </c>
      <c r="D11" s="11">
        <v>63</v>
      </c>
      <c r="E11" s="11">
        <v>63</v>
      </c>
      <c r="F11" s="11">
        <v>63</v>
      </c>
    </row>
    <row r="12" spans="1:6" ht="15.75">
      <c r="A12" s="18" t="s">
        <v>31</v>
      </c>
      <c r="B12" s="11">
        <f t="shared" si="0"/>
        <v>309</v>
      </c>
      <c r="C12" s="11">
        <v>77</v>
      </c>
      <c r="D12" s="11">
        <v>77</v>
      </c>
      <c r="E12" s="11">
        <v>77</v>
      </c>
      <c r="F12" s="11">
        <v>78</v>
      </c>
    </row>
    <row r="13" spans="1:6" ht="15.75">
      <c r="A13" s="18" t="s">
        <v>36</v>
      </c>
      <c r="B13" s="11">
        <f t="shared" si="0"/>
        <v>1007</v>
      </c>
      <c r="C13" s="11">
        <v>252</v>
      </c>
      <c r="D13" s="11">
        <v>252</v>
      </c>
      <c r="E13" s="11">
        <v>251</v>
      </c>
      <c r="F13" s="11">
        <v>252</v>
      </c>
    </row>
    <row r="14" spans="1:6" ht="15.75">
      <c r="A14" s="18" t="s">
        <v>39</v>
      </c>
      <c r="B14" s="11">
        <f t="shared" si="0"/>
        <v>167</v>
      </c>
      <c r="C14" s="11">
        <v>42</v>
      </c>
      <c r="D14" s="11">
        <v>41</v>
      </c>
      <c r="E14" s="11">
        <v>42</v>
      </c>
      <c r="F14" s="11">
        <v>42</v>
      </c>
    </row>
    <row r="15" spans="1:6" ht="15.75">
      <c r="A15" s="18" t="s">
        <v>41</v>
      </c>
      <c r="B15" s="11">
        <f t="shared" si="0"/>
        <v>546</v>
      </c>
      <c r="C15" s="11">
        <v>136</v>
      </c>
      <c r="D15" s="11">
        <v>137</v>
      </c>
      <c r="E15" s="11">
        <v>136</v>
      </c>
      <c r="F15" s="11">
        <v>137</v>
      </c>
    </row>
    <row r="16" spans="1:6" ht="15.75">
      <c r="A16" s="19" t="s">
        <v>46</v>
      </c>
      <c r="B16" s="15">
        <f>SUM(B$9:B15)</f>
        <v>2996</v>
      </c>
      <c r="C16" s="15">
        <f>SUM(C$9:C15)</f>
        <v>748</v>
      </c>
      <c r="D16" s="15">
        <f>SUM(D$9:D15)</f>
        <v>748</v>
      </c>
      <c r="E16" s="15">
        <f>SUM(E$9:E15)</f>
        <v>748</v>
      </c>
      <c r="F16" s="15">
        <f>SUM(F$9:F15)</f>
        <v>752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64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607</v>
      </c>
      <c r="C9" s="11">
        <v>162</v>
      </c>
      <c r="D9" s="11">
        <v>161</v>
      </c>
      <c r="E9" s="11">
        <v>124</v>
      </c>
      <c r="F9" s="11">
        <v>160</v>
      </c>
    </row>
    <row r="10" spans="1:6" ht="15.75">
      <c r="A10" s="19" t="s">
        <v>46</v>
      </c>
      <c r="B10" s="15">
        <f>SUM(B$9)</f>
        <v>607</v>
      </c>
      <c r="C10" s="15">
        <f>SUM(C$9)</f>
        <v>162</v>
      </c>
      <c r="D10" s="15">
        <f>SUM(D$9)</f>
        <v>161</v>
      </c>
      <c r="E10" s="15">
        <f>SUM(E$9)</f>
        <v>124</v>
      </c>
      <c r="F10" s="15">
        <f>SUM(F$9)</f>
        <v>160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63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>SUM(C9:F9)</f>
        <v>1</v>
      </c>
      <c r="C9" s="11">
        <v>1</v>
      </c>
      <c r="D9" s="11">
        <v>0</v>
      </c>
      <c r="E9" s="11">
        <v>0</v>
      </c>
      <c r="F9" s="11">
        <v>0</v>
      </c>
    </row>
    <row r="10" spans="1:6" ht="15.75" customHeight="1">
      <c r="A10" s="18" t="s">
        <v>20</v>
      </c>
      <c r="B10" s="11">
        <f>SUM(C10:F10)</f>
        <v>4662</v>
      </c>
      <c r="C10" s="11">
        <v>1108</v>
      </c>
      <c r="D10" s="11">
        <v>1152</v>
      </c>
      <c r="E10" s="11">
        <v>1111</v>
      </c>
      <c r="F10" s="11">
        <v>1291</v>
      </c>
    </row>
    <row r="11" spans="1:6" ht="15.75">
      <c r="A11" s="19" t="s">
        <v>46</v>
      </c>
      <c r="B11" s="15">
        <f>SUM(B$9:B10)</f>
        <v>4663</v>
      </c>
      <c r="C11" s="15">
        <f>SUM(C$9:C10)</f>
        <v>1109</v>
      </c>
      <c r="D11" s="15">
        <f>SUM(D$9:D10)</f>
        <v>1152</v>
      </c>
      <c r="E11" s="15">
        <f>SUM(E$9:E10)</f>
        <v>1111</v>
      </c>
      <c r="F11" s="15">
        <f>SUM(F$9:F10)</f>
        <v>1291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62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28</v>
      </c>
      <c r="B9" s="11">
        <f>SUM(C9:F9)</f>
        <v>5193</v>
      </c>
      <c r="C9" s="11">
        <v>1305</v>
      </c>
      <c r="D9" s="11">
        <v>1561</v>
      </c>
      <c r="E9" s="11">
        <v>1558</v>
      </c>
      <c r="F9" s="11">
        <v>769</v>
      </c>
    </row>
    <row r="10" spans="1:6" ht="15.75" customHeight="1">
      <c r="A10" s="18" t="s">
        <v>33</v>
      </c>
      <c r="B10" s="11">
        <f>SUM(C10:F10)</f>
        <v>646</v>
      </c>
      <c r="C10" s="11">
        <v>163</v>
      </c>
      <c r="D10" s="11">
        <v>193</v>
      </c>
      <c r="E10" s="11">
        <v>193</v>
      </c>
      <c r="F10" s="11">
        <v>97</v>
      </c>
    </row>
    <row r="11" spans="1:6" ht="15.75">
      <c r="A11" s="19" t="s">
        <v>46</v>
      </c>
      <c r="B11" s="15">
        <f>SUM(B$9:B10)</f>
        <v>5839</v>
      </c>
      <c r="C11" s="15">
        <f>SUM(C$9:C10)</f>
        <v>1468</v>
      </c>
      <c r="D11" s="15">
        <f>SUM(D$9:D10)</f>
        <v>1754</v>
      </c>
      <c r="E11" s="15">
        <f>SUM(E$9:E10)</f>
        <v>1751</v>
      </c>
      <c r="F11" s="15">
        <f>SUM(F$9:F10)</f>
        <v>866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106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107</v>
      </c>
      <c r="B9" s="11">
        <f>SUM(C9:F9)</f>
        <v>442</v>
      </c>
      <c r="C9" s="11">
        <v>260</v>
      </c>
      <c r="D9" s="11">
        <v>98</v>
      </c>
      <c r="E9" s="11">
        <v>84</v>
      </c>
      <c r="F9" s="11">
        <v>0</v>
      </c>
    </row>
    <row r="10" spans="1:6" ht="15.75">
      <c r="A10" s="19" t="s">
        <v>46</v>
      </c>
      <c r="B10" s="15">
        <f>SUM(B$9)</f>
        <v>442</v>
      </c>
      <c r="C10" s="15">
        <f>SUM(C$9)</f>
        <v>260</v>
      </c>
      <c r="D10" s="15">
        <f>SUM(D$9)</f>
        <v>98</v>
      </c>
      <c r="E10" s="15">
        <f>SUM(E$9)</f>
        <v>84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61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966</v>
      </c>
      <c r="C9" s="11">
        <v>200</v>
      </c>
      <c r="D9" s="11">
        <v>252</v>
      </c>
      <c r="E9" s="11">
        <v>235</v>
      </c>
      <c r="F9" s="11">
        <v>279</v>
      </c>
    </row>
    <row r="10" spans="1:6" ht="15.75">
      <c r="A10" s="19" t="s">
        <v>46</v>
      </c>
      <c r="B10" s="15">
        <f>SUM(B$9)</f>
        <v>966</v>
      </c>
      <c r="C10" s="15">
        <f>SUM(C$9)</f>
        <v>200</v>
      </c>
      <c r="D10" s="15">
        <f>SUM(D$9)</f>
        <v>252</v>
      </c>
      <c r="E10" s="15">
        <f>SUM(E$9)</f>
        <v>235</v>
      </c>
      <c r="F10" s="15">
        <f>SUM(F$9)</f>
        <v>279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C00000"/>
  </sheetPr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60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107</v>
      </c>
      <c r="B9" s="11">
        <f>SUM(C9:F9)</f>
        <v>4877</v>
      </c>
      <c r="C9" s="11">
        <v>1113</v>
      </c>
      <c r="D9" s="11">
        <v>1161</v>
      </c>
      <c r="E9" s="11">
        <v>1370</v>
      </c>
      <c r="F9" s="11">
        <v>1233</v>
      </c>
    </row>
    <row r="10" spans="1:6" ht="15.75">
      <c r="A10" s="19" t="s">
        <v>46</v>
      </c>
      <c r="B10" s="15">
        <f>SUM(B$9)</f>
        <v>4877</v>
      </c>
      <c r="C10" s="15">
        <f>SUM(C$9)</f>
        <v>1113</v>
      </c>
      <c r="D10" s="15">
        <f>SUM(D$9)</f>
        <v>1161</v>
      </c>
      <c r="E10" s="15">
        <f>SUM(E$9)</f>
        <v>1370</v>
      </c>
      <c r="F10" s="15">
        <f>SUM(F$9)</f>
        <v>1233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8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59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 t="shared" ref="B9:B27" si="0">SUM(C9:F9)</f>
        <v>241</v>
      </c>
      <c r="C9" s="11">
        <v>64</v>
      </c>
      <c r="D9" s="11">
        <v>56</v>
      </c>
      <c r="E9" s="11">
        <v>58</v>
      </c>
      <c r="F9" s="11">
        <v>63</v>
      </c>
    </row>
    <row r="10" spans="1:6" ht="15.75" customHeight="1">
      <c r="A10" s="18" t="s">
        <v>12</v>
      </c>
      <c r="B10" s="11">
        <f t="shared" si="0"/>
        <v>104</v>
      </c>
      <c r="C10" s="11">
        <v>29</v>
      </c>
      <c r="D10" s="11">
        <v>24</v>
      </c>
      <c r="E10" s="11">
        <v>23</v>
      </c>
      <c r="F10" s="11">
        <v>28</v>
      </c>
    </row>
    <row r="11" spans="1:6" ht="15.75">
      <c r="A11" s="18" t="s">
        <v>14</v>
      </c>
      <c r="B11" s="11">
        <f t="shared" si="0"/>
        <v>195</v>
      </c>
      <c r="C11" s="11">
        <v>53</v>
      </c>
      <c r="D11" s="11">
        <v>44</v>
      </c>
      <c r="E11" s="11">
        <v>47</v>
      </c>
      <c r="F11" s="11">
        <v>51</v>
      </c>
    </row>
    <row r="12" spans="1:6" ht="15.75">
      <c r="A12" s="18" t="s">
        <v>15</v>
      </c>
      <c r="B12" s="11">
        <f t="shared" si="0"/>
        <v>143</v>
      </c>
      <c r="C12" s="11">
        <v>39</v>
      </c>
      <c r="D12" s="11">
        <v>33</v>
      </c>
      <c r="E12" s="11">
        <v>33</v>
      </c>
      <c r="F12" s="11">
        <v>38</v>
      </c>
    </row>
    <row r="13" spans="1:6" ht="15.75">
      <c r="A13" s="18" t="s">
        <v>16</v>
      </c>
      <c r="B13" s="11">
        <f t="shared" si="0"/>
        <v>564</v>
      </c>
      <c r="C13" s="11">
        <v>155</v>
      </c>
      <c r="D13" s="11">
        <v>129</v>
      </c>
      <c r="E13" s="11">
        <v>131</v>
      </c>
      <c r="F13" s="11">
        <v>149</v>
      </c>
    </row>
    <row r="14" spans="1:6" ht="15.75">
      <c r="A14" s="18" t="s">
        <v>17</v>
      </c>
      <c r="B14" s="11">
        <f t="shared" si="0"/>
        <v>606</v>
      </c>
      <c r="C14" s="11">
        <v>163</v>
      </c>
      <c r="D14" s="11">
        <v>139</v>
      </c>
      <c r="E14" s="11">
        <v>143</v>
      </c>
      <c r="F14" s="11">
        <v>161</v>
      </c>
    </row>
    <row r="15" spans="1:6" ht="15.75">
      <c r="A15" s="18" t="s">
        <v>18</v>
      </c>
      <c r="B15" s="11">
        <f t="shared" si="0"/>
        <v>1372</v>
      </c>
      <c r="C15" s="11">
        <v>366</v>
      </c>
      <c r="D15" s="11">
        <v>314</v>
      </c>
      <c r="E15" s="11">
        <v>330</v>
      </c>
      <c r="F15" s="11">
        <v>362</v>
      </c>
    </row>
    <row r="16" spans="1:6" ht="15.75">
      <c r="A16" s="18" t="s">
        <v>19</v>
      </c>
      <c r="B16" s="11">
        <f t="shared" si="0"/>
        <v>303</v>
      </c>
      <c r="C16" s="11">
        <v>86</v>
      </c>
      <c r="D16" s="11">
        <v>73</v>
      </c>
      <c r="E16" s="11">
        <v>76</v>
      </c>
      <c r="F16" s="11">
        <v>68</v>
      </c>
    </row>
    <row r="17" spans="1:6" ht="15.75">
      <c r="A17" s="18" t="s">
        <v>23</v>
      </c>
      <c r="B17" s="11">
        <f t="shared" si="0"/>
        <v>405</v>
      </c>
      <c r="C17" s="11">
        <v>100</v>
      </c>
      <c r="D17" s="11">
        <v>85</v>
      </c>
      <c r="E17" s="11">
        <v>89</v>
      </c>
      <c r="F17" s="11">
        <v>131</v>
      </c>
    </row>
    <row r="18" spans="1:6" ht="15.75">
      <c r="A18" s="18" t="s">
        <v>24</v>
      </c>
      <c r="B18" s="11">
        <f t="shared" si="0"/>
        <v>935</v>
      </c>
      <c r="C18" s="11">
        <v>246</v>
      </c>
      <c r="D18" s="11">
        <v>234</v>
      </c>
      <c r="E18" s="11">
        <v>214</v>
      </c>
      <c r="F18" s="11">
        <v>241</v>
      </c>
    </row>
    <row r="19" spans="1:6" ht="15.75">
      <c r="A19" s="18" t="s">
        <v>25</v>
      </c>
      <c r="B19" s="11">
        <f t="shared" si="0"/>
        <v>217</v>
      </c>
      <c r="C19" s="11">
        <v>61</v>
      </c>
      <c r="D19" s="11">
        <v>48</v>
      </c>
      <c r="E19" s="11">
        <v>49</v>
      </c>
      <c r="F19" s="11">
        <v>59</v>
      </c>
    </row>
    <row r="20" spans="1:6" ht="15.75">
      <c r="A20" s="18" t="s">
        <v>26</v>
      </c>
      <c r="B20" s="11">
        <f t="shared" si="0"/>
        <v>1011</v>
      </c>
      <c r="C20" s="11">
        <v>270</v>
      </c>
      <c r="D20" s="11">
        <v>239</v>
      </c>
      <c r="E20" s="11">
        <v>241</v>
      </c>
      <c r="F20" s="11">
        <v>261</v>
      </c>
    </row>
    <row r="21" spans="1:6" ht="15.75">
      <c r="A21" s="18" t="s">
        <v>27</v>
      </c>
      <c r="B21" s="11">
        <f t="shared" si="0"/>
        <v>399</v>
      </c>
      <c r="C21" s="11">
        <v>107</v>
      </c>
      <c r="D21" s="11">
        <v>101</v>
      </c>
      <c r="E21" s="11">
        <v>95</v>
      </c>
      <c r="F21" s="11">
        <v>96</v>
      </c>
    </row>
    <row r="22" spans="1:6" ht="15.75">
      <c r="A22" s="18" t="s">
        <v>29</v>
      </c>
      <c r="B22" s="11">
        <f t="shared" si="0"/>
        <v>1068</v>
      </c>
      <c r="C22" s="11">
        <v>289</v>
      </c>
      <c r="D22" s="11">
        <v>244</v>
      </c>
      <c r="E22" s="11">
        <v>255</v>
      </c>
      <c r="F22" s="11">
        <v>280</v>
      </c>
    </row>
    <row r="23" spans="1:6" ht="15.75">
      <c r="A23" s="18" t="s">
        <v>31</v>
      </c>
      <c r="B23" s="11">
        <f t="shared" si="0"/>
        <v>2610</v>
      </c>
      <c r="C23" s="11">
        <v>701</v>
      </c>
      <c r="D23" s="11">
        <v>593</v>
      </c>
      <c r="E23" s="11">
        <v>632</v>
      </c>
      <c r="F23" s="11">
        <v>684</v>
      </c>
    </row>
    <row r="24" spans="1:6" ht="15.75">
      <c r="A24" s="18" t="s">
        <v>32</v>
      </c>
      <c r="B24" s="11">
        <f t="shared" si="0"/>
        <v>440</v>
      </c>
      <c r="C24" s="11">
        <v>121</v>
      </c>
      <c r="D24" s="11">
        <v>100</v>
      </c>
      <c r="E24" s="11">
        <v>105</v>
      </c>
      <c r="F24" s="11">
        <v>114</v>
      </c>
    </row>
    <row r="25" spans="1:6" ht="15.75">
      <c r="A25" s="18" t="s">
        <v>34</v>
      </c>
      <c r="B25" s="11">
        <f t="shared" si="0"/>
        <v>344</v>
      </c>
      <c r="C25" s="11">
        <v>94</v>
      </c>
      <c r="D25" s="11">
        <v>78</v>
      </c>
      <c r="E25" s="11">
        <v>80</v>
      </c>
      <c r="F25" s="11">
        <v>92</v>
      </c>
    </row>
    <row r="26" spans="1:6" ht="15.75">
      <c r="A26" s="18" t="s">
        <v>39</v>
      </c>
      <c r="B26" s="11">
        <f t="shared" si="0"/>
        <v>1215</v>
      </c>
      <c r="C26" s="11">
        <v>326</v>
      </c>
      <c r="D26" s="11">
        <v>282</v>
      </c>
      <c r="E26" s="11">
        <v>283</v>
      </c>
      <c r="F26" s="11">
        <v>324</v>
      </c>
    </row>
    <row r="27" spans="1:6" ht="15.75">
      <c r="A27" s="18" t="s">
        <v>43</v>
      </c>
      <c r="B27" s="11">
        <f t="shared" si="0"/>
        <v>184</v>
      </c>
      <c r="C27" s="11">
        <v>48</v>
      </c>
      <c r="D27" s="11">
        <v>45</v>
      </c>
      <c r="E27" s="11">
        <v>44</v>
      </c>
      <c r="F27" s="11">
        <v>47</v>
      </c>
    </row>
    <row r="28" spans="1:6" ht="15.75">
      <c r="A28" s="19" t="s">
        <v>46</v>
      </c>
      <c r="B28" s="15">
        <f>SUM(B$9:B27)</f>
        <v>12356</v>
      </c>
      <c r="C28" s="15">
        <f>SUM(C$9:C27)</f>
        <v>3318</v>
      </c>
      <c r="D28" s="15">
        <f>SUM(D$9:D27)</f>
        <v>2861</v>
      </c>
      <c r="E28" s="15">
        <f>SUM(E$9:E27)</f>
        <v>2928</v>
      </c>
      <c r="F28" s="15">
        <f>SUM(F$9:F27)</f>
        <v>3249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9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58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8" si="0">SUM(C9:F9)</f>
        <v>5640</v>
      </c>
      <c r="C9" s="11">
        <v>1547</v>
      </c>
      <c r="D9" s="11">
        <v>1453</v>
      </c>
      <c r="E9" s="11">
        <v>1203</v>
      </c>
      <c r="F9" s="11">
        <v>1437</v>
      </c>
    </row>
    <row r="10" spans="1:6" ht="15.75" customHeight="1">
      <c r="A10" s="18" t="s">
        <v>10</v>
      </c>
      <c r="B10" s="11">
        <f t="shared" si="0"/>
        <v>245</v>
      </c>
      <c r="C10" s="11">
        <v>68</v>
      </c>
      <c r="D10" s="11">
        <v>65</v>
      </c>
      <c r="E10" s="11">
        <v>47</v>
      </c>
      <c r="F10" s="11">
        <v>65</v>
      </c>
    </row>
    <row r="11" spans="1:6" ht="15.75">
      <c r="A11" s="18" t="s">
        <v>11</v>
      </c>
      <c r="B11" s="11">
        <f t="shared" si="0"/>
        <v>650</v>
      </c>
      <c r="C11" s="11">
        <v>159</v>
      </c>
      <c r="D11" s="11">
        <v>161</v>
      </c>
      <c r="E11" s="11">
        <v>166</v>
      </c>
      <c r="F11" s="11">
        <v>164</v>
      </c>
    </row>
    <row r="12" spans="1:6" ht="15.75">
      <c r="A12" s="18" t="s">
        <v>12</v>
      </c>
      <c r="B12" s="11">
        <f t="shared" si="0"/>
        <v>783</v>
      </c>
      <c r="C12" s="11">
        <v>228</v>
      </c>
      <c r="D12" s="11">
        <v>170</v>
      </c>
      <c r="E12" s="11">
        <v>195</v>
      </c>
      <c r="F12" s="11">
        <v>190</v>
      </c>
    </row>
    <row r="13" spans="1:6" ht="15.75">
      <c r="A13" s="18" t="s">
        <v>21</v>
      </c>
      <c r="B13" s="11">
        <f t="shared" si="0"/>
        <v>940</v>
      </c>
      <c r="C13" s="11">
        <v>260</v>
      </c>
      <c r="D13" s="11">
        <v>230</v>
      </c>
      <c r="E13" s="11">
        <v>231</v>
      </c>
      <c r="F13" s="11">
        <v>219</v>
      </c>
    </row>
    <row r="14" spans="1:6" ht="15.75">
      <c r="A14" s="18" t="s">
        <v>24</v>
      </c>
      <c r="B14" s="11">
        <f t="shared" si="0"/>
        <v>1000</v>
      </c>
      <c r="C14" s="11">
        <v>242</v>
      </c>
      <c r="D14" s="11">
        <v>257</v>
      </c>
      <c r="E14" s="11">
        <v>244</v>
      </c>
      <c r="F14" s="11">
        <v>257</v>
      </c>
    </row>
    <row r="15" spans="1:6" ht="15.75">
      <c r="A15" s="18" t="s">
        <v>25</v>
      </c>
      <c r="B15" s="11">
        <f t="shared" si="0"/>
        <v>1510</v>
      </c>
      <c r="C15" s="11">
        <v>387</v>
      </c>
      <c r="D15" s="11">
        <v>371</v>
      </c>
      <c r="E15" s="11">
        <v>368</v>
      </c>
      <c r="F15" s="11">
        <v>384</v>
      </c>
    </row>
    <row r="16" spans="1:6" ht="15.75">
      <c r="A16" s="18" t="s">
        <v>26</v>
      </c>
      <c r="B16" s="11">
        <f t="shared" si="0"/>
        <v>340</v>
      </c>
      <c r="C16" s="11">
        <v>106</v>
      </c>
      <c r="D16" s="11">
        <v>85</v>
      </c>
      <c r="E16" s="11">
        <v>61</v>
      </c>
      <c r="F16" s="11">
        <v>88</v>
      </c>
    </row>
    <row r="17" spans="1:6" ht="15.75">
      <c r="A17" s="18" t="s">
        <v>27</v>
      </c>
      <c r="B17" s="11">
        <f t="shared" si="0"/>
        <v>600</v>
      </c>
      <c r="C17" s="11">
        <v>137</v>
      </c>
      <c r="D17" s="11">
        <v>158</v>
      </c>
      <c r="E17" s="11">
        <v>150</v>
      </c>
      <c r="F17" s="11">
        <v>155</v>
      </c>
    </row>
    <row r="18" spans="1:6" ht="15.75">
      <c r="A18" s="18" t="s">
        <v>28</v>
      </c>
      <c r="B18" s="11">
        <f t="shared" si="0"/>
        <v>154</v>
      </c>
      <c r="C18" s="11">
        <v>45</v>
      </c>
      <c r="D18" s="11">
        <v>42</v>
      </c>
      <c r="E18" s="11">
        <v>46</v>
      </c>
      <c r="F18" s="11">
        <v>21</v>
      </c>
    </row>
    <row r="19" spans="1:6" ht="15.75">
      <c r="A19" s="18" t="s">
        <v>29</v>
      </c>
      <c r="B19" s="11">
        <f t="shared" si="0"/>
        <v>1160</v>
      </c>
      <c r="C19" s="11">
        <v>258</v>
      </c>
      <c r="D19" s="11">
        <v>319</v>
      </c>
      <c r="E19" s="11">
        <v>261</v>
      </c>
      <c r="F19" s="11">
        <v>322</v>
      </c>
    </row>
    <row r="20" spans="1:6" ht="15.75">
      <c r="A20" s="18" t="s">
        <v>32</v>
      </c>
      <c r="B20" s="11">
        <f t="shared" si="0"/>
        <v>600</v>
      </c>
      <c r="C20" s="11">
        <v>143</v>
      </c>
      <c r="D20" s="11">
        <v>150</v>
      </c>
      <c r="E20" s="11">
        <v>153</v>
      </c>
      <c r="F20" s="11">
        <v>154</v>
      </c>
    </row>
    <row r="21" spans="1:6" ht="15.75">
      <c r="A21" s="18" t="s">
        <v>34</v>
      </c>
      <c r="B21" s="11">
        <f t="shared" si="0"/>
        <v>800</v>
      </c>
      <c r="C21" s="11">
        <v>193</v>
      </c>
      <c r="D21" s="11">
        <v>205</v>
      </c>
      <c r="E21" s="11">
        <v>195</v>
      </c>
      <c r="F21" s="11">
        <v>207</v>
      </c>
    </row>
    <row r="22" spans="1:6" ht="15.75">
      <c r="A22" s="18" t="s">
        <v>35</v>
      </c>
      <c r="B22" s="11">
        <f t="shared" si="0"/>
        <v>1250</v>
      </c>
      <c r="C22" s="11">
        <v>298</v>
      </c>
      <c r="D22" s="11">
        <v>325</v>
      </c>
      <c r="E22" s="11">
        <v>296</v>
      </c>
      <c r="F22" s="11">
        <v>331</v>
      </c>
    </row>
    <row r="23" spans="1:6" ht="15.75">
      <c r="A23" s="18" t="s">
        <v>39</v>
      </c>
      <c r="B23" s="11">
        <f t="shared" si="0"/>
        <v>1574</v>
      </c>
      <c r="C23" s="11">
        <v>392</v>
      </c>
      <c r="D23" s="11">
        <v>400</v>
      </c>
      <c r="E23" s="11">
        <v>380</v>
      </c>
      <c r="F23" s="11">
        <v>402</v>
      </c>
    </row>
    <row r="24" spans="1:6" ht="15.75">
      <c r="A24" s="18" t="s">
        <v>40</v>
      </c>
      <c r="B24" s="11">
        <f t="shared" si="0"/>
        <v>1114</v>
      </c>
      <c r="C24" s="11">
        <v>295</v>
      </c>
      <c r="D24" s="11">
        <v>261</v>
      </c>
      <c r="E24" s="11">
        <v>255</v>
      </c>
      <c r="F24" s="11">
        <v>303</v>
      </c>
    </row>
    <row r="25" spans="1:6" ht="15.75">
      <c r="A25" s="18" t="s">
        <v>41</v>
      </c>
      <c r="B25" s="11">
        <f t="shared" si="0"/>
        <v>356</v>
      </c>
      <c r="C25" s="11">
        <v>109</v>
      </c>
      <c r="D25" s="11">
        <v>76</v>
      </c>
      <c r="E25" s="11">
        <v>80</v>
      </c>
      <c r="F25" s="11">
        <v>91</v>
      </c>
    </row>
    <row r="26" spans="1:6" ht="15.75">
      <c r="A26" s="18" t="s">
        <v>42</v>
      </c>
      <c r="B26" s="11">
        <f t="shared" si="0"/>
        <v>1174</v>
      </c>
      <c r="C26" s="11">
        <v>378</v>
      </c>
      <c r="D26" s="11">
        <v>268</v>
      </c>
      <c r="E26" s="11">
        <v>287</v>
      </c>
      <c r="F26" s="11">
        <v>241</v>
      </c>
    </row>
    <row r="27" spans="1:6" ht="15.75">
      <c r="A27" s="18" t="s">
        <v>44</v>
      </c>
      <c r="B27" s="11">
        <f t="shared" si="0"/>
        <v>720</v>
      </c>
      <c r="C27" s="11">
        <v>193</v>
      </c>
      <c r="D27" s="11">
        <v>178</v>
      </c>
      <c r="E27" s="11">
        <v>169</v>
      </c>
      <c r="F27" s="11">
        <v>180</v>
      </c>
    </row>
    <row r="28" spans="1:6" ht="15.75">
      <c r="A28" s="18" t="s">
        <v>45</v>
      </c>
      <c r="B28" s="11">
        <f t="shared" si="0"/>
        <v>700</v>
      </c>
      <c r="C28" s="11">
        <v>131</v>
      </c>
      <c r="D28" s="11">
        <v>195</v>
      </c>
      <c r="E28" s="11">
        <v>181</v>
      </c>
      <c r="F28" s="11">
        <v>193</v>
      </c>
    </row>
    <row r="29" spans="1:6" ht="15.75">
      <c r="A29" s="19" t="s">
        <v>46</v>
      </c>
      <c r="B29" s="15">
        <f>SUM(B$9:B28)</f>
        <v>21310</v>
      </c>
      <c r="C29" s="15">
        <f>SUM(C$9:C28)</f>
        <v>5569</v>
      </c>
      <c r="D29" s="15">
        <f>SUM(D$9:D28)</f>
        <v>5369</v>
      </c>
      <c r="E29" s="15">
        <f>SUM(E$9:E28)</f>
        <v>4968</v>
      </c>
      <c r="F29" s="15">
        <f>SUM(F$9:F28)</f>
        <v>5404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105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24</v>
      </c>
      <c r="B9" s="11">
        <f>SUM(C9:F9)</f>
        <v>104</v>
      </c>
      <c r="C9" s="11">
        <v>48</v>
      </c>
      <c r="D9" s="11">
        <v>56</v>
      </c>
      <c r="E9" s="11">
        <v>0</v>
      </c>
      <c r="F9" s="11">
        <v>0</v>
      </c>
    </row>
    <row r="10" spans="1:6" ht="15.75" customHeight="1">
      <c r="A10" s="18" t="s">
        <v>36</v>
      </c>
      <c r="B10" s="11">
        <f>SUM(C10:F10)</f>
        <v>109</v>
      </c>
      <c r="C10" s="11">
        <v>53</v>
      </c>
      <c r="D10" s="11">
        <v>56</v>
      </c>
      <c r="E10" s="11">
        <v>0</v>
      </c>
      <c r="F10" s="11">
        <v>0</v>
      </c>
    </row>
    <row r="11" spans="1:6" ht="15.75">
      <c r="A11" s="19" t="s">
        <v>46</v>
      </c>
      <c r="B11" s="15">
        <f>SUM(B$9:B10)</f>
        <v>213</v>
      </c>
      <c r="C11" s="15">
        <f>SUM(C$9:C10)</f>
        <v>101</v>
      </c>
      <c r="D11" s="15">
        <f>SUM(D$9:D10)</f>
        <v>112</v>
      </c>
      <c r="E11" s="15">
        <f>SUM(E$9:E10)</f>
        <v>0</v>
      </c>
      <c r="F11" s="15">
        <f>SUM(F$9:F10)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104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8</v>
      </c>
      <c r="C9" s="11">
        <v>1</v>
      </c>
      <c r="D9" s="11">
        <v>2</v>
      </c>
      <c r="E9" s="11">
        <v>2</v>
      </c>
      <c r="F9" s="11">
        <v>3</v>
      </c>
    </row>
    <row r="10" spans="1:6" ht="15.75">
      <c r="A10" s="19" t="s">
        <v>46</v>
      </c>
      <c r="B10" s="15">
        <f>SUM(B$9)</f>
        <v>8</v>
      </c>
      <c r="C10" s="15">
        <f>SUM(C$9)</f>
        <v>1</v>
      </c>
      <c r="D10" s="15">
        <f>SUM(D$9)</f>
        <v>2</v>
      </c>
      <c r="E10" s="15">
        <f>SUM(E$9)</f>
        <v>2</v>
      </c>
      <c r="F10" s="15">
        <f>SUM(F$9)</f>
        <v>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103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39</v>
      </c>
      <c r="B9" s="11">
        <f>SUM(C9:F9)</f>
        <v>28</v>
      </c>
      <c r="C9" s="11">
        <v>7</v>
      </c>
      <c r="D9" s="11">
        <v>9</v>
      </c>
      <c r="E9" s="11">
        <v>7</v>
      </c>
      <c r="F9" s="11">
        <v>5</v>
      </c>
    </row>
    <row r="10" spans="1:6" ht="15.75">
      <c r="A10" s="19" t="s">
        <v>46</v>
      </c>
      <c r="B10" s="15">
        <f>SUM(B$9)</f>
        <v>28</v>
      </c>
      <c r="C10" s="15">
        <f>SUM(C$9)</f>
        <v>7</v>
      </c>
      <c r="D10" s="15">
        <f>SUM(D$9)</f>
        <v>9</v>
      </c>
      <c r="E10" s="15">
        <f>SUM(E$9)</f>
        <v>7</v>
      </c>
      <c r="F10" s="15">
        <f>SUM(F$9)</f>
        <v>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3"/>
  <sheetViews>
    <sheetView zoomScale="75" zoomScaleNormal="75" workbookViewId="0">
      <pane xSplit="1" ySplit="8" topLeftCell="B9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3" t="s">
        <v>57</v>
      </c>
      <c r="B1" s="83"/>
      <c r="C1" s="83"/>
      <c r="D1" s="83"/>
      <c r="E1" s="83"/>
      <c r="F1" s="8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4" t="s">
        <v>102</v>
      </c>
      <c r="B3" s="84"/>
      <c r="C3" s="84"/>
      <c r="D3" s="84"/>
      <c r="E3" s="84"/>
      <c r="F3" s="84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235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2" si="0">SUM(C9:F9)</f>
        <v>19</v>
      </c>
      <c r="C9" s="11">
        <v>19</v>
      </c>
      <c r="D9" s="11">
        <v>0</v>
      </c>
      <c r="E9" s="11">
        <v>0</v>
      </c>
      <c r="F9" s="11">
        <v>0</v>
      </c>
    </row>
    <row r="10" spans="1:6" ht="15.75" customHeight="1">
      <c r="A10" s="18" t="s">
        <v>12</v>
      </c>
      <c r="B10" s="11">
        <f t="shared" si="0"/>
        <v>173</v>
      </c>
      <c r="C10" s="11">
        <v>42</v>
      </c>
      <c r="D10" s="11">
        <v>58</v>
      </c>
      <c r="E10" s="11">
        <v>38</v>
      </c>
      <c r="F10" s="11">
        <v>35</v>
      </c>
    </row>
    <row r="11" spans="1:6" ht="15.75">
      <c r="A11" s="18" t="s">
        <v>15</v>
      </c>
      <c r="B11" s="11">
        <f t="shared" si="0"/>
        <v>160</v>
      </c>
      <c r="C11" s="11">
        <v>43</v>
      </c>
      <c r="D11" s="11">
        <v>42</v>
      </c>
      <c r="E11" s="11">
        <v>41</v>
      </c>
      <c r="F11" s="11">
        <v>34</v>
      </c>
    </row>
    <row r="12" spans="1:6" ht="15.75">
      <c r="A12" s="18" t="s">
        <v>16</v>
      </c>
      <c r="B12" s="11">
        <f t="shared" si="0"/>
        <v>105</v>
      </c>
      <c r="C12" s="11">
        <v>31</v>
      </c>
      <c r="D12" s="11">
        <v>30</v>
      </c>
      <c r="E12" s="11">
        <v>23</v>
      </c>
      <c r="F12" s="11">
        <v>21</v>
      </c>
    </row>
    <row r="13" spans="1:6" ht="15.75">
      <c r="A13" s="18" t="s">
        <v>17</v>
      </c>
      <c r="B13" s="11">
        <f t="shared" si="0"/>
        <v>153</v>
      </c>
      <c r="C13" s="11">
        <v>42</v>
      </c>
      <c r="D13" s="11">
        <v>44</v>
      </c>
      <c r="E13" s="11">
        <v>35</v>
      </c>
      <c r="F13" s="11">
        <v>32</v>
      </c>
    </row>
    <row r="14" spans="1:6" ht="15.75">
      <c r="A14" s="18" t="s">
        <v>18</v>
      </c>
      <c r="B14" s="11">
        <f t="shared" si="0"/>
        <v>812</v>
      </c>
      <c r="C14" s="11">
        <v>223</v>
      </c>
      <c r="D14" s="11">
        <v>225</v>
      </c>
      <c r="E14" s="11">
        <v>192</v>
      </c>
      <c r="F14" s="11">
        <v>172</v>
      </c>
    </row>
    <row r="15" spans="1:6" ht="15.75">
      <c r="A15" s="18" t="s">
        <v>19</v>
      </c>
      <c r="B15" s="11">
        <f t="shared" si="0"/>
        <v>157</v>
      </c>
      <c r="C15" s="11">
        <v>42</v>
      </c>
      <c r="D15" s="11">
        <v>43</v>
      </c>
      <c r="E15" s="11">
        <v>38</v>
      </c>
      <c r="F15" s="11">
        <v>34</v>
      </c>
    </row>
    <row r="16" spans="1:6" ht="15.75">
      <c r="A16" s="18" t="s">
        <v>24</v>
      </c>
      <c r="B16" s="11">
        <f t="shared" si="0"/>
        <v>943</v>
      </c>
      <c r="C16" s="11">
        <v>243</v>
      </c>
      <c r="D16" s="11">
        <v>278</v>
      </c>
      <c r="E16" s="11">
        <v>215</v>
      </c>
      <c r="F16" s="11">
        <v>207</v>
      </c>
    </row>
    <row r="17" spans="1:6" ht="15.75">
      <c r="A17" s="18" t="s">
        <v>26</v>
      </c>
      <c r="B17" s="11">
        <f t="shared" si="0"/>
        <v>407</v>
      </c>
      <c r="C17" s="11">
        <v>111</v>
      </c>
      <c r="D17" s="11">
        <v>109</v>
      </c>
      <c r="E17" s="11">
        <v>94</v>
      </c>
      <c r="F17" s="11">
        <v>93</v>
      </c>
    </row>
    <row r="18" spans="1:6" ht="15.75">
      <c r="A18" s="18" t="s">
        <v>27</v>
      </c>
      <c r="B18" s="11">
        <f t="shared" si="0"/>
        <v>230</v>
      </c>
      <c r="C18" s="11">
        <v>61</v>
      </c>
      <c r="D18" s="11">
        <v>62</v>
      </c>
      <c r="E18" s="11">
        <v>55</v>
      </c>
      <c r="F18" s="11">
        <v>52</v>
      </c>
    </row>
    <row r="19" spans="1:6" ht="15.75">
      <c r="A19" s="18" t="s">
        <v>29</v>
      </c>
      <c r="B19" s="11">
        <f t="shared" si="0"/>
        <v>455</v>
      </c>
      <c r="C19" s="11">
        <v>122</v>
      </c>
      <c r="D19" s="11">
        <v>127</v>
      </c>
      <c r="E19" s="11">
        <v>108</v>
      </c>
      <c r="F19" s="11">
        <v>98</v>
      </c>
    </row>
    <row r="20" spans="1:6" ht="15.75">
      <c r="A20" s="18" t="s">
        <v>31</v>
      </c>
      <c r="B20" s="11">
        <f t="shared" si="0"/>
        <v>2919</v>
      </c>
      <c r="C20" s="11">
        <v>822</v>
      </c>
      <c r="D20" s="11">
        <v>796</v>
      </c>
      <c r="E20" s="11">
        <v>663</v>
      </c>
      <c r="F20" s="11">
        <v>638</v>
      </c>
    </row>
    <row r="21" spans="1:6" ht="15.75">
      <c r="A21" s="18" t="s">
        <v>34</v>
      </c>
      <c r="B21" s="11">
        <f t="shared" si="0"/>
        <v>133</v>
      </c>
      <c r="C21" s="11">
        <v>33</v>
      </c>
      <c r="D21" s="11">
        <v>39</v>
      </c>
      <c r="E21" s="11">
        <v>32</v>
      </c>
      <c r="F21" s="11">
        <v>29</v>
      </c>
    </row>
    <row r="22" spans="1:6" ht="15.75">
      <c r="A22" s="18" t="s">
        <v>39</v>
      </c>
      <c r="B22" s="11">
        <f t="shared" si="0"/>
        <v>687</v>
      </c>
      <c r="C22" s="11">
        <v>186</v>
      </c>
      <c r="D22" s="11">
        <v>191</v>
      </c>
      <c r="E22" s="11">
        <v>162</v>
      </c>
      <c r="F22" s="11">
        <v>148</v>
      </c>
    </row>
    <row r="23" spans="1:6" ht="15.75">
      <c r="A23" s="19" t="s">
        <v>46</v>
      </c>
      <c r="B23" s="15">
        <f>SUM(B$9:B22)</f>
        <v>7353</v>
      </c>
      <c r="C23" s="15">
        <f>SUM(C$9:C22)</f>
        <v>2020</v>
      </c>
      <c r="D23" s="15">
        <f>SUM(D$9:D22)</f>
        <v>2044</v>
      </c>
      <c r="E23" s="15">
        <f>SUM(E$9:E22)</f>
        <v>1696</v>
      </c>
      <c r="F23" s="15">
        <f>SUM(F$9:F22)</f>
        <v>1593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49</vt:i4>
      </vt:variant>
    </vt:vector>
  </HeadingPairs>
  <TitlesOfParts>
    <vt:vector size="101" baseType="lpstr">
      <vt:lpstr>общий свод</vt:lpstr>
      <vt:lpstr>Свод объёмов ЛПУ по кварталам</vt:lpstr>
      <vt:lpstr>Свод</vt:lpstr>
      <vt:lpstr>ОфтаЦентр</vt:lpstr>
      <vt:lpstr>ЧГБ(районы)</vt:lpstr>
      <vt:lpstr>Воровского</vt:lpstr>
      <vt:lpstr>Константа</vt:lpstr>
      <vt:lpstr>ВОДБ № 2</vt:lpstr>
      <vt:lpstr>ЧГБ(Череповец)</vt:lpstr>
      <vt:lpstr>Бодрость</vt:lpstr>
      <vt:lpstr>ВОГВВ</vt:lpstr>
      <vt:lpstr>ПАО "Северсталь"</vt:lpstr>
      <vt:lpstr>ЧГРД</vt:lpstr>
      <vt:lpstr>МСЧ "Северсталь"</vt:lpstr>
      <vt:lpstr>ВОКБ №2</vt:lpstr>
      <vt:lpstr>Сокольская ЦРБ</vt:lpstr>
      <vt:lpstr>Великоустюгская ЦРБ</vt:lpstr>
      <vt:lpstr>ВГРД</vt:lpstr>
      <vt:lpstr>МСЧ МВД</vt:lpstr>
      <vt:lpstr>ВГБ №2</vt:lpstr>
      <vt:lpstr>ВГБ №1</vt:lpstr>
      <vt:lpstr>Шекснинская ЦРБ</vt:lpstr>
      <vt:lpstr>Чагодощенская ЦРБ</vt:lpstr>
      <vt:lpstr>Харовская ЦРБ</vt:lpstr>
      <vt:lpstr>Устюженская ЦРБ</vt:lpstr>
      <vt:lpstr>У-Кубинская ЦРБ</vt:lpstr>
      <vt:lpstr>Тотемская ЦРБ</vt:lpstr>
      <vt:lpstr>Тарногская ЦРБ</vt:lpstr>
      <vt:lpstr>Сямженская ЦРБ</vt:lpstr>
      <vt:lpstr>Нюксенская ЦРБ</vt:lpstr>
      <vt:lpstr>Никольская ЦРБ</vt:lpstr>
      <vt:lpstr>Междуреченская ЦРБ</vt:lpstr>
      <vt:lpstr>К-Городецкая ЦРБ</vt:lpstr>
      <vt:lpstr>Кирилловская ЦРБ</vt:lpstr>
      <vt:lpstr>Кадуйская ЦРБ</vt:lpstr>
      <vt:lpstr>Грязовецкая ЦРБ</vt:lpstr>
      <vt:lpstr>Вытегорская ЦРБ</vt:lpstr>
      <vt:lpstr>Новый источник</vt:lpstr>
      <vt:lpstr>Вологодская ЦРБ</vt:lpstr>
      <vt:lpstr>Вожегодская ЦРБ</vt:lpstr>
      <vt:lpstr>Верховажская ЦРБ</vt:lpstr>
      <vt:lpstr>Вашкинская ЦРБ</vt:lpstr>
      <vt:lpstr>Белозерская ЦРБ</vt:lpstr>
      <vt:lpstr>Бабушкинская ЦРБ</vt:lpstr>
      <vt:lpstr>Бабаевская ЦРБ</vt:lpstr>
      <vt:lpstr>ВОКВД №2</vt:lpstr>
      <vt:lpstr>ВОИБ</vt:lpstr>
      <vt:lpstr>ВООД</vt:lpstr>
      <vt:lpstr>ВОКВД</vt:lpstr>
      <vt:lpstr>ВООБ</vt:lpstr>
      <vt:lpstr>ВОДКБ</vt:lpstr>
      <vt:lpstr>ВОКБ</vt:lpstr>
      <vt:lpstr>'Бабаевская ЦРБ'!OrgName</vt:lpstr>
      <vt:lpstr>'Бабушкинская ЦРБ'!OrgName</vt:lpstr>
      <vt:lpstr>'Белозерская ЦРБ'!OrgName</vt:lpstr>
      <vt:lpstr>Бодрость!OrgName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Воровского!OrgName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Константа!OrgName</vt:lpstr>
      <vt:lpstr>'Междуреченская ЦРБ'!OrgName</vt:lpstr>
      <vt:lpstr>'МСЧ "Северсталь"'!OrgName</vt:lpstr>
      <vt:lpstr>'МСЧ МВД'!OrgName</vt:lpstr>
      <vt:lpstr>'Никольская ЦРБ'!OrgName</vt:lpstr>
      <vt:lpstr>'Новый источник'!OrgName</vt:lpstr>
      <vt:lpstr>'Нюксенская ЦРБ'!OrgName</vt:lpstr>
      <vt:lpstr>ОфтаЦентр!OrgName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2021-03-01T12:46:01Z</dcterms:modified>
</cp:coreProperties>
</file>