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900" yWindow="780" windowWidth="27795" windowHeight="11280" tabRatio="922" firstSheet="1" activeTab="1"/>
  </bookViews>
  <sheets>
    <sheet name="System" sheetId="5" state="veryHidden" r:id="rId1"/>
    <sheet name="общий свод" sheetId="56" r:id="rId2"/>
    <sheet name="Свод объёмов МО по кварталам" sheetId="57" r:id="rId3"/>
    <sheet name="Свод" sheetId="6" r:id="rId4"/>
    <sheet name="ВОКБ" sheetId="55" r:id="rId5"/>
    <sheet name="ВООБ" sheetId="54" r:id="rId6"/>
    <sheet name="ВОДКБ" sheetId="53" r:id="rId7"/>
    <sheet name="ВОИБ" sheetId="52" r:id="rId8"/>
    <sheet name="ВОГВВ" sheetId="51" r:id="rId9"/>
    <sheet name="ВОКВД" sheetId="50" r:id="rId10"/>
    <sheet name="ВООД" sheetId="49" r:id="rId11"/>
    <sheet name="ВОКВД №2" sheetId="48" r:id="rId12"/>
    <sheet name="ВОКБ №2" sheetId="47" r:id="rId13"/>
    <sheet name="ВОДБ № 2" sheetId="46" r:id="rId14"/>
    <sheet name="ВГБ №1" sheetId="45" r:id="rId15"/>
    <sheet name="ВГБ №2" sheetId="44" r:id="rId16"/>
    <sheet name="МСЧ МВД" sheetId="43" r:id="rId17"/>
    <sheet name="МЦ &quot;Бодрость&quot;" sheetId="42" r:id="rId18"/>
    <sheet name="Новый источник" sheetId="41" r:id="rId19"/>
    <sheet name="Клиника Константа" sheetId="40" r:id="rId20"/>
    <sheet name="ВГРД" sheetId="39" r:id="rId21"/>
    <sheet name="ЧГБ(Череповец)" sheetId="38" r:id="rId22"/>
    <sheet name="ЧГБ(районы)" sheetId="37" r:id="rId23"/>
    <sheet name="МСЧ &quot;Северсталь&quot;" sheetId="36" r:id="rId24"/>
    <sheet name="ЧГРД" sheetId="35" r:id="rId25"/>
    <sheet name="ПАО &quot;Северсталь&quot;" sheetId="34" r:id="rId26"/>
    <sheet name="Бабаевская ЦРБ" sheetId="33" r:id="rId27"/>
    <sheet name="Бабушкинская ЦРБ" sheetId="32" r:id="rId28"/>
    <sheet name="Белозерская ЦРБ" sheetId="31" r:id="rId29"/>
    <sheet name="Вашкинская ЦРБ" sheetId="30" r:id="rId30"/>
    <sheet name="Великоустюгская ЦРБ" sheetId="29" r:id="rId31"/>
    <sheet name="Верховажская ЦРБ" sheetId="28" r:id="rId32"/>
    <sheet name="Вожегодская ЦРБ" sheetId="27" r:id="rId33"/>
    <sheet name="Вологодская ЦРБ" sheetId="26" r:id="rId34"/>
    <sheet name="Вытегорская ЦРБ" sheetId="25" r:id="rId35"/>
    <sheet name="Грязовецкая ЦРБ" sheetId="24" r:id="rId36"/>
    <sheet name="Кадуйская ЦРБ" sheetId="23" r:id="rId37"/>
    <sheet name="Кирилловская ЦРБ" sheetId="22" r:id="rId38"/>
    <sheet name="К-Городецкая ЦРБ" sheetId="21" r:id="rId39"/>
    <sheet name="Междуреченская ЦРБ" sheetId="20" r:id="rId40"/>
    <sheet name="Никольская ЦРБ" sheetId="19" r:id="rId41"/>
    <sheet name="Нюксенская ЦРБ" sheetId="18" r:id="rId42"/>
    <sheet name="Сокольская ЦРБ" sheetId="17" r:id="rId43"/>
    <sheet name="Сямженская ЦРБ" sheetId="16" r:id="rId44"/>
    <sheet name="Тарногская ЦРБ" sheetId="15" r:id="rId45"/>
    <sheet name="Тотемская ЦРБ" sheetId="14" r:id="rId46"/>
    <sheet name="У-Кубинская ЦРБ" sheetId="13" r:id="rId47"/>
    <sheet name="Устюженская ЦРБ" sheetId="12" r:id="rId48"/>
    <sheet name="Харовская ЦРБ" sheetId="11" r:id="rId49"/>
    <sheet name="Чагодощенская ЦРБ" sheetId="10" r:id="rId50"/>
    <sheet name="Шекснинская ЦРБ" sheetId="9" r:id="rId51"/>
    <sheet name="Воровского" sheetId="8" r:id="rId52"/>
    <sheet name="Офтальмологический центр" sheetId="7" r:id="rId53"/>
  </sheets>
  <definedNames>
    <definedName name="_xlnm._FilterDatabase" localSheetId="26">'Бабаевская ЦРБ'!#REF!</definedName>
    <definedName name="_xlnm._FilterDatabase" localSheetId="27">'Бабушкинская ЦРБ'!#REF!</definedName>
    <definedName name="_xlnm._FilterDatabase" localSheetId="28">'Белозерская ЦРБ'!#REF!</definedName>
    <definedName name="_xlnm._FilterDatabase" localSheetId="29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20">ВГРД!#REF!</definedName>
    <definedName name="_xlnm._FilterDatabase" localSheetId="30">'Великоустюгская ЦРБ'!#REF!</definedName>
    <definedName name="_xlnm._FilterDatabase" localSheetId="31">'Верховажская ЦРБ'!#REF!</definedName>
    <definedName name="_xlnm._FilterDatabase" localSheetId="8">ВОГВВ!#REF!</definedName>
    <definedName name="_xlnm._FilterDatabase" localSheetId="13">'ВОДБ № 2'!#REF!</definedName>
    <definedName name="_xlnm._FilterDatabase" localSheetId="6">ВОДКБ!#REF!</definedName>
    <definedName name="_xlnm._FilterDatabase" localSheetId="32">'Вожегодская ЦРБ'!#REF!</definedName>
    <definedName name="_xlnm._FilterDatabase" localSheetId="7">ВОИБ!#REF!</definedName>
    <definedName name="_xlnm._FilterDatabase" localSheetId="4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33">'Вологодская ЦРБ'!#REF!</definedName>
    <definedName name="_xlnm._FilterDatabase" localSheetId="5">ВООБ!#REF!</definedName>
    <definedName name="_xlnm._FilterDatabase" localSheetId="10">ВООД!#REF!</definedName>
    <definedName name="_xlnm._FilterDatabase" localSheetId="51">Воровского!#REF!</definedName>
    <definedName name="_xlnm._FilterDatabase" localSheetId="34">'Вытегорская ЦРБ'!#REF!</definedName>
    <definedName name="_xlnm._FilterDatabase" localSheetId="35">'Грязовецкая ЦРБ'!#REF!</definedName>
    <definedName name="_xlnm._FilterDatabase" localSheetId="36">'Кадуйская ЦРБ'!#REF!</definedName>
    <definedName name="_xlnm._FilterDatabase" localSheetId="38">'К-Городецкая ЦРБ'!#REF!</definedName>
    <definedName name="_xlnm._FilterDatabase" localSheetId="37">'Кирилловская ЦРБ'!#REF!</definedName>
    <definedName name="_xlnm._FilterDatabase" localSheetId="19">'Клиника Константа'!#REF!</definedName>
    <definedName name="_xlnm._FilterDatabase" localSheetId="39">'Междуреченская ЦРБ'!#REF!</definedName>
    <definedName name="_xlnm._FilterDatabase" localSheetId="23">'МСЧ "Северсталь"'!#REF!</definedName>
    <definedName name="_xlnm._FilterDatabase" localSheetId="16">'МСЧ МВД'!#REF!</definedName>
    <definedName name="_xlnm._FilterDatabase" localSheetId="17">'МЦ "Бодрость"'!#REF!</definedName>
    <definedName name="_xlnm._FilterDatabase" localSheetId="40">'Никольская ЦРБ'!#REF!</definedName>
    <definedName name="_xlnm._FilterDatabase" localSheetId="18">'Новый источник'!#REF!</definedName>
    <definedName name="_xlnm._FilterDatabase" localSheetId="41">'Нюксенская ЦРБ'!#REF!</definedName>
    <definedName name="_xlnm._FilterDatabase" localSheetId="52">'Офтальмологический центр'!#REF!</definedName>
    <definedName name="_xlnm._FilterDatabase" localSheetId="25">'ПАО "Северсталь"'!#REF!</definedName>
    <definedName name="_xlnm._FilterDatabase" localSheetId="3" hidden="1">Свод!#REF!</definedName>
    <definedName name="_xlnm._FilterDatabase" localSheetId="42">'Сокольская ЦРБ'!#REF!</definedName>
    <definedName name="_xlnm._FilterDatabase" localSheetId="43">'Сямженская ЦРБ'!#REF!</definedName>
    <definedName name="_xlnm._FilterDatabase" localSheetId="44">'Тарногская ЦРБ'!#REF!</definedName>
    <definedName name="_xlnm._FilterDatabase" localSheetId="45">'Тотемская ЦРБ'!#REF!</definedName>
    <definedName name="_xlnm._FilterDatabase" localSheetId="46">'У-Кубинская ЦРБ'!#REF!</definedName>
    <definedName name="_xlnm._FilterDatabase" localSheetId="47">'Устюженская ЦРБ'!#REF!</definedName>
    <definedName name="_xlnm._FilterDatabase" localSheetId="48">'Харовская ЦРБ'!#REF!</definedName>
    <definedName name="_xlnm._FilterDatabase" localSheetId="49">'Чагодощенская ЦРБ'!#REF!</definedName>
    <definedName name="_xlnm._FilterDatabase" localSheetId="22">'ЧГБ(районы)'!#REF!</definedName>
    <definedName name="_xlnm._FilterDatabase" localSheetId="21">'ЧГБ(Череповец)'!#REF!</definedName>
    <definedName name="_xlnm._FilterDatabase" localSheetId="24">ЧГРД!#REF!</definedName>
    <definedName name="_xlnm._FilterDatabase" localSheetId="50">'Шекснинская ЦРБ'!#REF!</definedName>
    <definedName name="OrgName" localSheetId="26">'Бабаевская ЦРБ'!$A$3</definedName>
    <definedName name="OrgName" localSheetId="27">'Бабушкинская ЦРБ'!$A$3</definedName>
    <definedName name="OrgName" localSheetId="28">'Белозерская ЦРБ'!$A$3</definedName>
    <definedName name="OrgName" localSheetId="29">'Вашкинская ЦРБ'!$A$3</definedName>
    <definedName name="OrgName" localSheetId="14">'ВГБ №1'!$A$3</definedName>
    <definedName name="OrgName" localSheetId="15">'ВГБ №2'!$A$3</definedName>
    <definedName name="OrgName" localSheetId="20">ВГРД!$A$3</definedName>
    <definedName name="OrgName" localSheetId="30">'Великоустюгская ЦРБ'!$A$3</definedName>
    <definedName name="OrgName" localSheetId="31">'Верховажская ЦРБ'!$A$3</definedName>
    <definedName name="OrgName" localSheetId="8">ВОГВВ!$A$3</definedName>
    <definedName name="OrgName" localSheetId="13">'ВОДБ № 2'!$A$3</definedName>
    <definedName name="OrgName" localSheetId="6">ВОДКБ!$A$3</definedName>
    <definedName name="OrgName" localSheetId="32">'Вожегодская ЦРБ'!$A$3</definedName>
    <definedName name="OrgName" localSheetId="7">ВОИБ!$A$3</definedName>
    <definedName name="OrgName" localSheetId="4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33">'Вологодская ЦРБ'!$A$3</definedName>
    <definedName name="OrgName" localSheetId="5">ВООБ!$A$3</definedName>
    <definedName name="OrgName" localSheetId="10">ВООД!$A$3</definedName>
    <definedName name="OrgName" localSheetId="51">Воровского!$A$3</definedName>
    <definedName name="OrgName" localSheetId="34">'Вытегорская ЦРБ'!$A$3</definedName>
    <definedName name="OrgName" localSheetId="35">'Грязовецкая ЦРБ'!$A$3</definedName>
    <definedName name="OrgName" localSheetId="36">'Кадуйская ЦРБ'!$A$3</definedName>
    <definedName name="OrgName" localSheetId="38">'К-Городецкая ЦРБ'!$A$3</definedName>
    <definedName name="OrgName" localSheetId="37">'Кирилловская ЦРБ'!$A$3</definedName>
    <definedName name="OrgName" localSheetId="19">'Клиника Константа'!$A$3</definedName>
    <definedName name="OrgName" localSheetId="39">'Междуреченская ЦРБ'!$A$3</definedName>
    <definedName name="OrgName" localSheetId="23">'МСЧ "Северсталь"'!$A$3</definedName>
    <definedName name="OrgName" localSheetId="16">'МСЧ МВД'!$A$3</definedName>
    <definedName name="OrgName" localSheetId="17">'МЦ "Бодрость"'!$A$3</definedName>
    <definedName name="OrgName" localSheetId="40">'Никольская ЦРБ'!$A$3</definedName>
    <definedName name="OrgName" localSheetId="18">'Новый источник'!$A$3</definedName>
    <definedName name="OrgName" localSheetId="41">'Нюксенская ЦРБ'!$A$3</definedName>
    <definedName name="OrgName" localSheetId="52">'Офтальмологический центр'!$A$3</definedName>
    <definedName name="OrgName" localSheetId="25">'ПАО "Северсталь"'!$A$3</definedName>
    <definedName name="OrgName" localSheetId="42">'Сокольская ЦРБ'!$A$3</definedName>
    <definedName name="OrgName" localSheetId="43">'Сямженская ЦРБ'!$A$3</definedName>
    <definedName name="OrgName" localSheetId="44">'Тарногская ЦРБ'!$A$3</definedName>
    <definedName name="OrgName" localSheetId="45">'Тотемская ЦРБ'!$A$3</definedName>
    <definedName name="OrgName" localSheetId="46">'У-Кубинская ЦРБ'!$A$3</definedName>
    <definedName name="OrgName" localSheetId="47">'Устюженская ЦРБ'!$A$3</definedName>
    <definedName name="OrgName" localSheetId="48">'Харовская ЦРБ'!$A$3</definedName>
    <definedName name="OrgName" localSheetId="49">'Чагодощенская ЦРБ'!$A$3</definedName>
    <definedName name="OrgName" localSheetId="22">'ЧГБ(районы)'!$A$3</definedName>
    <definedName name="OrgName" localSheetId="21">'ЧГБ(Череповец)'!$A$3</definedName>
    <definedName name="OrgName" localSheetId="24">ЧГРД!$A$3</definedName>
    <definedName name="OrgName" localSheetId="50">'Шекснинская ЦРБ'!$A$3</definedName>
    <definedName name="_xlnm.Print_Area" localSheetId="1">'общий свод'!$A$1:$G$66</definedName>
  </definedNames>
  <calcPr calcId="125725" iterateDelta="1E-4"/>
</workbook>
</file>

<file path=xl/calcChain.xml><?xml version="1.0" encoding="utf-8"?>
<calcChain xmlns="http://schemas.openxmlformats.org/spreadsheetml/2006/main">
  <c r="E9" i="7"/>
  <c r="F25" i="6"/>
  <c r="F15" i="45"/>
  <c r="D56" i="57"/>
  <c r="B52" i="56" l="1"/>
  <c r="B47"/>
  <c r="E48" l="1"/>
  <c r="E50"/>
  <c r="B59" l="1"/>
  <c r="B48"/>
  <c r="B51"/>
  <c r="H56" i="57" l="1"/>
  <c r="G56"/>
  <c r="F56"/>
  <c r="E56"/>
  <c r="F63" i="56"/>
  <c r="G61"/>
  <c r="E61"/>
  <c r="D61"/>
  <c r="C61"/>
  <c r="B61"/>
  <c r="F59"/>
  <c r="F61" s="1"/>
  <c r="B54"/>
  <c r="F51"/>
  <c r="F50"/>
  <c r="B50"/>
  <c r="B46" s="1"/>
  <c r="F49"/>
  <c r="B49"/>
  <c r="F48"/>
  <c r="F47"/>
  <c r="G46"/>
  <c r="E46"/>
  <c r="D46"/>
  <c r="C46"/>
  <c r="F43"/>
  <c r="F41" s="1"/>
  <c r="B43"/>
  <c r="G42"/>
  <c r="B42" s="1"/>
  <c r="B41" s="1"/>
  <c r="E41"/>
  <c r="D41"/>
  <c r="C41"/>
  <c r="B36"/>
  <c r="F34"/>
  <c r="F33" s="1"/>
  <c r="B33"/>
  <c r="G33"/>
  <c r="E33"/>
  <c r="D33"/>
  <c r="C33"/>
  <c r="G6"/>
  <c r="F6"/>
  <c r="E6"/>
  <c r="D6"/>
  <c r="C6"/>
  <c r="B6"/>
  <c r="C57" l="1"/>
  <c r="C62" s="1"/>
  <c r="C64" s="1"/>
  <c r="C66" s="1"/>
  <c r="G57"/>
  <c r="G62" s="1"/>
  <c r="G64" s="1"/>
  <c r="G41"/>
  <c r="D57"/>
  <c r="D62" s="1"/>
  <c r="D64" s="1"/>
  <c r="F46"/>
  <c r="F57" s="1"/>
  <c r="F62" s="1"/>
  <c r="F64" s="1"/>
  <c r="F66" s="1"/>
  <c r="E57"/>
  <c r="E62" s="1"/>
  <c r="E64" s="1"/>
  <c r="B57"/>
  <c r="F10" i="7"/>
  <c r="E10"/>
  <c r="D10"/>
  <c r="C10"/>
  <c r="B9"/>
  <c r="B10" s="1"/>
  <c r="F10" i="8"/>
  <c r="E10"/>
  <c r="D10"/>
  <c r="C10"/>
  <c r="B10"/>
  <c r="B9"/>
  <c r="F16" i="9"/>
  <c r="E16"/>
  <c r="D16"/>
  <c r="C16"/>
  <c r="B15"/>
  <c r="B14"/>
  <c r="B13"/>
  <c r="B12"/>
  <c r="B11"/>
  <c r="B10"/>
  <c r="B9"/>
  <c r="F14" i="10"/>
  <c r="E14"/>
  <c r="D14"/>
  <c r="C14"/>
  <c r="B13"/>
  <c r="B12"/>
  <c r="B11"/>
  <c r="B10"/>
  <c r="B14" s="1"/>
  <c r="B9"/>
  <c r="F14" i="11"/>
  <c r="E14"/>
  <c r="D14"/>
  <c r="C14"/>
  <c r="B13"/>
  <c r="B12"/>
  <c r="B11"/>
  <c r="B10"/>
  <c r="B9"/>
  <c r="F15" i="12"/>
  <c r="E15"/>
  <c r="D15"/>
  <c r="C15"/>
  <c r="B14"/>
  <c r="B13"/>
  <c r="B12"/>
  <c r="B11"/>
  <c r="B10"/>
  <c r="B9"/>
  <c r="B15" s="1"/>
  <c r="F14" i="13"/>
  <c r="E14"/>
  <c r="D14"/>
  <c r="C14"/>
  <c r="B13"/>
  <c r="B12"/>
  <c r="B11"/>
  <c r="B10"/>
  <c r="B9"/>
  <c r="F17" i="14"/>
  <c r="E17"/>
  <c r="D17"/>
  <c r="C17"/>
  <c r="B16"/>
  <c r="B15"/>
  <c r="B14"/>
  <c r="B13"/>
  <c r="B12"/>
  <c r="B11"/>
  <c r="B10"/>
  <c r="B9"/>
  <c r="F16" i="15"/>
  <c r="E16"/>
  <c r="D16"/>
  <c r="C16"/>
  <c r="B15"/>
  <c r="B14"/>
  <c r="B13"/>
  <c r="B12"/>
  <c r="B11"/>
  <c r="B10"/>
  <c r="B9"/>
  <c r="F14" i="16"/>
  <c r="E14"/>
  <c r="D14"/>
  <c r="C14"/>
  <c r="B13"/>
  <c r="B12"/>
  <c r="B11"/>
  <c r="B10"/>
  <c r="B14" s="1"/>
  <c r="B9"/>
  <c r="F17" i="17"/>
  <c r="E17"/>
  <c r="D17"/>
  <c r="C17"/>
  <c r="B16"/>
  <c r="B15"/>
  <c r="B14"/>
  <c r="B13"/>
  <c r="B12"/>
  <c r="B11"/>
  <c r="B10"/>
  <c r="B9"/>
  <c r="F14" i="18"/>
  <c r="E14"/>
  <c r="D14"/>
  <c r="C14"/>
  <c r="B13"/>
  <c r="B12"/>
  <c r="B11"/>
  <c r="B10"/>
  <c r="B9"/>
  <c r="F16" i="19"/>
  <c r="E16"/>
  <c r="D16"/>
  <c r="C16"/>
  <c r="B15"/>
  <c r="B14"/>
  <c r="B13"/>
  <c r="B12"/>
  <c r="B11"/>
  <c r="B10"/>
  <c r="B9"/>
  <c r="F13" i="20"/>
  <c r="E13"/>
  <c r="D13"/>
  <c r="C13"/>
  <c r="B12"/>
  <c r="B11"/>
  <c r="B10"/>
  <c r="B9"/>
  <c r="F16" i="21"/>
  <c r="E16"/>
  <c r="D16"/>
  <c r="C16"/>
  <c r="B15"/>
  <c r="B14"/>
  <c r="B13"/>
  <c r="B12"/>
  <c r="B11"/>
  <c r="B10"/>
  <c r="B9"/>
  <c r="F13" i="22"/>
  <c r="E13"/>
  <c r="D13"/>
  <c r="C13"/>
  <c r="B12"/>
  <c r="B11"/>
  <c r="B10"/>
  <c r="B9"/>
  <c r="B13" s="1"/>
  <c r="F15" i="23"/>
  <c r="E15"/>
  <c r="D15"/>
  <c r="C15"/>
  <c r="B14"/>
  <c r="B13"/>
  <c r="B12"/>
  <c r="B11"/>
  <c r="B10"/>
  <c r="B9"/>
  <c r="F16" i="24"/>
  <c r="E16"/>
  <c r="D16"/>
  <c r="C16"/>
  <c r="B15"/>
  <c r="B14"/>
  <c r="B13"/>
  <c r="B12"/>
  <c r="B11"/>
  <c r="B10"/>
  <c r="B16" s="1"/>
  <c r="B9"/>
  <c r="F15" i="25"/>
  <c r="E15"/>
  <c r="D15"/>
  <c r="C15"/>
  <c r="B14"/>
  <c r="B13"/>
  <c r="B12"/>
  <c r="B11"/>
  <c r="B10"/>
  <c r="B9"/>
  <c r="F10" i="26"/>
  <c r="E10"/>
  <c r="D10"/>
  <c r="C10"/>
  <c r="B9"/>
  <c r="B10" s="1"/>
  <c r="F14" i="27"/>
  <c r="E14"/>
  <c r="D14"/>
  <c r="C14"/>
  <c r="B13"/>
  <c r="B12"/>
  <c r="B11"/>
  <c r="B10"/>
  <c r="B9"/>
  <c r="F15" i="28"/>
  <c r="E15"/>
  <c r="D15"/>
  <c r="C15"/>
  <c r="B14"/>
  <c r="B13"/>
  <c r="B12"/>
  <c r="B11"/>
  <c r="B10"/>
  <c r="B9"/>
  <c r="F19" i="29"/>
  <c r="E19"/>
  <c r="D19"/>
  <c r="C19"/>
  <c r="B18"/>
  <c r="B17"/>
  <c r="B16"/>
  <c r="B15"/>
  <c r="B14"/>
  <c r="B13"/>
  <c r="B12"/>
  <c r="B11"/>
  <c r="B10"/>
  <c r="B9"/>
  <c r="F14" i="30"/>
  <c r="E14"/>
  <c r="D14"/>
  <c r="C14"/>
  <c r="B13"/>
  <c r="B12"/>
  <c r="B11"/>
  <c r="B10"/>
  <c r="B9"/>
  <c r="F16" i="31"/>
  <c r="E16"/>
  <c r="D16"/>
  <c r="C16"/>
  <c r="B15"/>
  <c r="B14"/>
  <c r="B13"/>
  <c r="B12"/>
  <c r="B11"/>
  <c r="B10"/>
  <c r="B9"/>
  <c r="F14" i="32"/>
  <c r="E14"/>
  <c r="D14"/>
  <c r="C14"/>
  <c r="B13"/>
  <c r="B12"/>
  <c r="B11"/>
  <c r="B10"/>
  <c r="B9"/>
  <c r="F16" i="33"/>
  <c r="E16"/>
  <c r="D16"/>
  <c r="C16"/>
  <c r="B15"/>
  <c r="B14"/>
  <c r="B13"/>
  <c r="B12"/>
  <c r="B11"/>
  <c r="B10"/>
  <c r="B9"/>
  <c r="F10" i="34"/>
  <c r="E10"/>
  <c r="D10"/>
  <c r="C10"/>
  <c r="B9"/>
  <c r="B10" s="1"/>
  <c r="F12" i="35"/>
  <c r="E12"/>
  <c r="D12"/>
  <c r="C12"/>
  <c r="B11"/>
  <c r="B10"/>
  <c r="B9"/>
  <c r="F23" i="36"/>
  <c r="E23"/>
  <c r="D23"/>
  <c r="C23"/>
  <c r="B22"/>
  <c r="B21"/>
  <c r="B20"/>
  <c r="B19"/>
  <c r="B18"/>
  <c r="B17"/>
  <c r="B16"/>
  <c r="B15"/>
  <c r="B14"/>
  <c r="B13"/>
  <c r="B12"/>
  <c r="B11"/>
  <c r="B10"/>
  <c r="B9"/>
  <c r="F11" i="37"/>
  <c r="E11"/>
  <c r="D11"/>
  <c r="C11"/>
  <c r="B11"/>
  <c r="B10"/>
  <c r="B9"/>
  <c r="F12" i="38"/>
  <c r="E12"/>
  <c r="D12"/>
  <c r="C12"/>
  <c r="B11"/>
  <c r="B10"/>
  <c r="B9"/>
  <c r="F12" i="39"/>
  <c r="E12"/>
  <c r="D12"/>
  <c r="C12"/>
  <c r="B11"/>
  <c r="B10"/>
  <c r="B9"/>
  <c r="B12" s="1"/>
  <c r="F10" i="40"/>
  <c r="E10"/>
  <c r="D10"/>
  <c r="C10"/>
  <c r="B9"/>
  <c r="B10" s="1"/>
  <c r="F10" i="41"/>
  <c r="E10"/>
  <c r="D10"/>
  <c r="C10"/>
  <c r="B9"/>
  <c r="B10" s="1"/>
  <c r="F10" i="42"/>
  <c r="E10"/>
  <c r="D10"/>
  <c r="C10"/>
  <c r="B9"/>
  <c r="B10" s="1"/>
  <c r="F14" i="44"/>
  <c r="E14"/>
  <c r="D14"/>
  <c r="C14"/>
  <c r="B13"/>
  <c r="B12"/>
  <c r="B11"/>
  <c r="B10"/>
  <c r="B9"/>
  <c r="B14" s="1"/>
  <c r="F26" i="45"/>
  <c r="E26"/>
  <c r="D26"/>
  <c r="C26"/>
  <c r="B25"/>
  <c r="B24"/>
  <c r="B23"/>
  <c r="B22"/>
  <c r="B21"/>
  <c r="B20"/>
  <c r="B19"/>
  <c r="B18"/>
  <c r="B17"/>
  <c r="B16"/>
  <c r="B15"/>
  <c r="B14"/>
  <c r="B13"/>
  <c r="B12"/>
  <c r="B11"/>
  <c r="B10"/>
  <c r="B9"/>
  <c r="F23" i="46"/>
  <c r="E23"/>
  <c r="D23"/>
  <c r="C23"/>
  <c r="B22"/>
  <c r="B21"/>
  <c r="B20"/>
  <c r="B19"/>
  <c r="B18"/>
  <c r="B17"/>
  <c r="B16"/>
  <c r="B15"/>
  <c r="B14"/>
  <c r="B13"/>
  <c r="B12"/>
  <c r="B11"/>
  <c r="B10"/>
  <c r="B9"/>
  <c r="F25" i="47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F10" i="48"/>
  <c r="E10"/>
  <c r="D10"/>
  <c r="C10"/>
  <c r="B9"/>
  <c r="B10" s="1"/>
  <c r="F12" i="49"/>
  <c r="E12"/>
  <c r="D12"/>
  <c r="C12"/>
  <c r="B11"/>
  <c r="B10"/>
  <c r="B9"/>
  <c r="F10" i="50"/>
  <c r="E10"/>
  <c r="D10"/>
  <c r="C10"/>
  <c r="B9"/>
  <c r="B10" s="1"/>
  <c r="F12" i="51"/>
  <c r="E12"/>
  <c r="D12"/>
  <c r="C12"/>
  <c r="B11"/>
  <c r="B10"/>
  <c r="B9"/>
  <c r="F11" i="52"/>
  <c r="E11"/>
  <c r="D11"/>
  <c r="C11"/>
  <c r="B10"/>
  <c r="B11" s="1"/>
  <c r="B9"/>
  <c r="F29" i="53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10" i="54"/>
  <c r="E10"/>
  <c r="D10"/>
  <c r="C10"/>
  <c r="B9"/>
  <c r="B10" s="1"/>
  <c r="F29" i="55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47" i="6"/>
  <c r="E47"/>
  <c r="D47"/>
  <c r="C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i="53" l="1"/>
  <c r="B26" i="45"/>
  <c r="B12" i="38"/>
  <c r="B12" i="35"/>
  <c r="B16" i="33"/>
  <c r="B16" i="31"/>
  <c r="B14" i="27"/>
  <c r="B13" i="20"/>
  <c r="B16" i="19"/>
  <c r="B17" i="17"/>
  <c r="B16" i="15"/>
  <c r="B17" i="14"/>
  <c r="B14" i="13"/>
  <c r="B14" i="11"/>
  <c r="B47" i="6"/>
  <c r="B29" i="55"/>
  <c r="B23" i="46"/>
  <c r="B23" i="36"/>
  <c r="B14" i="32"/>
  <c r="B14" i="30"/>
  <c r="B15" i="28"/>
  <c r="B15" i="23"/>
  <c r="B14" i="18"/>
  <c r="B12" i="51"/>
  <c r="B12" i="49"/>
  <c r="B25" i="47"/>
  <c r="C45" i="57" s="1"/>
  <c r="C56" s="1"/>
  <c r="B19" i="29"/>
  <c r="B15" i="25"/>
  <c r="B16" i="21"/>
  <c r="B16" i="9"/>
  <c r="B62" i="56"/>
  <c r="B64" s="1"/>
  <c r="B66" s="1"/>
</calcChain>
</file>

<file path=xl/sharedStrings.xml><?xml version="1.0" encoding="utf-8"?>
<sst xmlns="http://schemas.openxmlformats.org/spreadsheetml/2006/main" count="1012" uniqueCount="234">
  <si>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</si>
  <si>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</si>
  <si>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</si>
  <si>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</si>
  <si>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</si>
  <si>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</si>
  <si>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</si>
  <si>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</si>
  <si>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</si>
  <si>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Аллергология и иммунология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</si>
  <si>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</si>
  <si>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</si>
  <si>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</si>
  <si>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</si>
  <si>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</si>
  <si>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</si>
  <si>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</si>
  <si>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</si>
  <si>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</si>
  <si>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</si>
  <si>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</si>
  <si>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</si>
  <si>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</si>
  <si>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</si>
  <si>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</si>
  <si>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</si>
  <si>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</si>
  <si>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</si>
  <si>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</si>
  <si>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</si>
  <si>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</si>
  <si>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</si>
  <si>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</si>
  <si>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</si>
  <si>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</si>
  <si>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</si>
  <si>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</si>
  <si>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</si>
  <si>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</si>
  <si>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</si>
  <si>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</si>
  <si>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</si>
  <si>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</si>
  <si>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</si>
  <si>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</si>
  <si>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</si>
  <si>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</si>
  <si>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</si>
  <si>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</si>
  <si>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</si>
  <si>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</si>
  <si>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</si>
  <si>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</si>
  <si>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</si>
  <si>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</si>
  <si>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</si>
  <si>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</si>
  <si>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</si>
  <si>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</si>
  <si>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</si>
  <si>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ЗАО "САНАТОРИЙ ИМЕНИ ВОРОВСКОГО"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</si>
  <si>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</si>
  <si>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</si>
  <si>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</si>
  <si>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</si>
  <si>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</si>
  <si>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</si>
  <si>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</si>
  <si>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</si>
  <si>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</si>
  <si>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</si>
  <si>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</si>
  <si>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</si>
  <si>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</si>
  <si>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</si>
  <si>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</si>
  <si>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</si>
  <si>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</si>
  <si>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</si>
  <si>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</si>
  <si>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</si>
  <si>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</si>
  <si>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</si>
  <si>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</si>
  <si>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</si>
  <si>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</si>
  <si>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</si>
  <si>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</si>
  <si>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</si>
  <si>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</si>
  <si>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</si>
  <si>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</si>
  <si>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</si>
  <si>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</si>
  <si>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</si>
  <si>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ФКУЗ "МСЧ МВД РОССИИ ПО ВОЛОГОДСКОЙ ОБЛАСТИ"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</si>
  <si>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</si>
  <si>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</si>
  <si>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</si>
  <si>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</si>
  <si>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</si>
  <si>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</si>
  <si>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</si>
  <si>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</si>
  <si>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</si>
  <si>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</si>
  <si>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</si>
  <si>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</si>
  <si>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Медицинские организации</t>
  </si>
  <si>
    <t>ВСЕГО</t>
  </si>
  <si>
    <t>в том числе</t>
  </si>
  <si>
    <t>ВМП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</si>
  <si>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</si>
  <si>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</si>
  <si>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</si>
  <si>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</si>
  <si>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</si>
  <si>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</si>
  <si>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</si>
  <si>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</si>
  <si>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</si>
  <si>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</si>
  <si>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</si>
  <si>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</si>
  <si>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</si>
  <si>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</si>
  <si>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</si>
  <si>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</si>
  <si>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</si>
  <si>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</si>
  <si>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</si>
  <si>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</si>
  <si>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</si>
  <si>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</si>
  <si>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</si>
  <si>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</si>
  <si>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</si>
  <si>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</si>
  <si>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</si>
  <si>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</si>
  <si>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</si>
  <si>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</si>
  <si>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</si>
  <si>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</si>
  <si>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</si>
  <si>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</si>
  <si>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</si>
  <si>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ФКУЗ "МСЧ МВД России  по Вологодской  области"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</si>
  <si>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</si>
  <si>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</si>
  <si>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</si>
  <si>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</si>
  <si>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</si>
  <si>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</si>
  <si>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</si>
  <si>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</si>
  <si>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</si>
  <si>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</si>
  <si>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</si>
  <si>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                         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</si>
  <si>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</si>
  <si>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</si>
  <si>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</si>
  <si>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</si>
  <si>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</si>
  <si>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</si>
  <si>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</si>
  <si>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</si>
  <si>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ЗАО  "Санаторий имени Воровского" Ярославская область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</si>
  <si>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</si>
  <si>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</si>
  <si>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</si>
  <si>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</si>
  <si>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</si>
  <si>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</si>
  <si>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</si>
  <si>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</si>
  <si>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 xml:space="preserve">Сводный план объёмов специализированной медицинской помощи </t>
  </si>
  <si>
    <t>№п/п</t>
  </si>
  <si>
    <t>Название медицинской организации</t>
  </si>
  <si>
    <t>в т.ч. "Онкология"</t>
  </si>
  <si>
    <t>1 кв.</t>
  </si>
  <si>
    <t>2 кв.</t>
  </si>
  <si>
    <t>3 кв.</t>
  </si>
  <si>
    <t>4 кв.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</si>
  <si>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</si>
  <si>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</si>
  <si>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кожно-венерологический диспансер"</t>
  </si>
  <si>
    <t>БУЗ ВО "Вологодский областной онкологический диспансер"</t>
  </si>
  <si>
    <t>БУЗ ВО "Вологодская областная инфекционная больница"</t>
  </si>
  <si>
    <t>БУЗ ВО "Вологодский областной кожно-венерологический диспансер №2"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</si>
  <si>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</si>
  <si>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</si>
  <si>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</si>
  <si>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</si>
  <si>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</si>
  <si>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</si>
  <si>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</si>
  <si>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</si>
  <si>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</si>
  <si>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</si>
  <si>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</si>
  <si>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</si>
  <si>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</si>
  <si>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</si>
  <si>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</si>
  <si>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</si>
  <si>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</si>
  <si>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</si>
  <si>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</si>
  <si>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</si>
  <si>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</si>
  <si>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</si>
  <si>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</si>
  <si>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больница № 1"</t>
  </si>
  <si>
    <t>БУЗ ВО "Вологодская городская больница №2"</t>
  </si>
  <si>
    <t>ФКУЗ  "МСЧ МВД  России по Вологодской области"</t>
  </si>
  <si>
    <t>БУЗ ВО "Вологодский городской родильный дом"</t>
  </si>
  <si>
    <t>БУЗ ВО "Великоустюгская ЦРБ"</t>
  </si>
  <si>
    <t>БУЗ ВО "Сокольская ЦРБ"</t>
  </si>
  <si>
    <t>БУЗ ВО "Медсанчасть "Северсталь"</t>
  </si>
  <si>
    <t>БУЗ ВО "Череповецкий городской родильный дом"</t>
  </si>
  <si>
    <t>ПАО "Северсталь"</t>
  </si>
  <si>
    <t>БУЗ ВО "Вологодский областной госпиталь для ветеранов войн"</t>
  </si>
  <si>
    <t>ООО "Медицинский центр "Бодрость"</t>
  </si>
  <si>
    <t>БУЗ ВО "Череповецкая городская больница"</t>
  </si>
  <si>
    <t>БУЗ ВО "Вологодская областная детская больница №2"</t>
  </si>
  <si>
    <t>ООО "Клиника Константа"</t>
  </si>
  <si>
    <t>ЗАО "Санаторий имени Воровского"</t>
  </si>
  <si>
    <t>ООО "Офтальмологический центр"</t>
  </si>
  <si>
    <t>Общий итог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</si>
  <si>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2021 год (К.29.09.2021)</t>
  </si>
  <si>
    <t>План на 2021 год (К.29.09.2021)</t>
  </si>
  <si>
    <t xml:space="preserve"> План объемов утвержденных комиссией 29.09.2021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</si>
</sst>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3" fillId="0" borderId="0"/>
  </cellStyleXfs>
  <cellXfs count="84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8" applyFont="1"/>
    <xf numFmtId="3" fontId="9" fillId="4" borderId="1" xfId="7" applyNumberFormat="1" applyFont="1" applyFill="1" applyBorder="1" applyAlignment="1">
      <alignment horizontal="center" vertical="center" wrapText="1"/>
    </xf>
    <xf numFmtId="4" fontId="9" fillId="0" borderId="1" xfId="9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5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vertical="center"/>
    </xf>
    <xf numFmtId="0" fontId="9" fillId="3" borderId="9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9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9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0" fontId="2" fillId="0" borderId="0" xfId="0" applyFont="1"/>
    <xf numFmtId="3" fontId="17" fillId="3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7" applyNumberFormat="1" applyFont="1" applyFill="1" applyBorder="1" applyAlignment="1">
      <alignment horizontal="center" vertical="center" wrapText="1"/>
    </xf>
    <xf numFmtId="3" fontId="18" fillId="2" borderId="1" xfId="7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right" vertical="top" wrapText="1"/>
    </xf>
    <xf numFmtId="3" fontId="17" fillId="9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4" fillId="0" borderId="5" xfId="7" applyFont="1" applyBorder="1" applyAlignment="1">
      <alignment horizontal="center" vertical="center" wrapText="1"/>
    </xf>
    <xf numFmtId="49" fontId="9" fillId="4" borderId="1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3" fontId="9" fillId="4" borderId="6" xfId="7" applyNumberFormat="1" applyFont="1" applyFill="1" applyBorder="1" applyAlignment="1">
      <alignment horizontal="center" vertical="center" wrapText="1"/>
    </xf>
    <xf numFmtId="3" fontId="9" fillId="4" borderId="7" xfId="7" applyNumberFormat="1" applyFont="1" applyFill="1" applyBorder="1" applyAlignment="1">
      <alignment horizontal="center" vertical="center" wrapText="1"/>
    </xf>
    <xf numFmtId="3" fontId="9" fillId="4" borderId="8" xfId="7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7" fillId="3" borderId="2" xfId="10" applyNumberFormat="1" applyFont="1" applyFill="1" applyBorder="1" applyAlignment="1">
      <alignment horizontal="center" vertical="center" wrapText="1"/>
    </xf>
    <xf numFmtId="49" fontId="17" fillId="3" borderId="3" xfId="10" applyNumberFormat="1" applyFont="1" applyFill="1" applyBorder="1" applyAlignment="1">
      <alignment horizontal="center" vertical="center" wrapText="1"/>
    </xf>
    <xf numFmtId="49" fontId="17" fillId="3" borderId="4" xfId="1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7" fillId="3" borderId="1" xfId="1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1">
    <cellStyle name="Normal_Sheet1" xfId="1"/>
    <cellStyle name="Обычный" xfId="0" builtinId="0"/>
    <cellStyle name="Обычный 14" xfId="8"/>
    <cellStyle name="Обычный 19" xfId="1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  <cellStyle name="Обычный_Отчет область объемы (факт) на 20.02.201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47</v>
      </c>
      <c r="B3">
        <v>1</v>
      </c>
    </row>
    <row r="4" spans="1:2">
      <c r="A4" t="s">
        <v>48</v>
      </c>
      <c r="B4">
        <v>3</v>
      </c>
    </row>
    <row r="5" spans="1:2">
      <c r="A5" t="s">
        <v>49</v>
      </c>
      <c r="B5">
        <v>4</v>
      </c>
    </row>
    <row r="6" spans="1:2">
      <c r="A6" t="s">
        <v>50</v>
      </c>
      <c r="B6">
        <v>5</v>
      </c>
    </row>
    <row r="7" spans="1:2">
      <c r="A7" t="s">
        <v>51</v>
      </c>
      <c r="B7">
        <v>6</v>
      </c>
    </row>
    <row r="8" spans="1:2">
      <c r="A8" t="s">
        <v>52</v>
      </c>
      <c r="B8">
        <v>1</v>
      </c>
    </row>
    <row r="9" spans="1:2">
      <c r="A9" t="s">
        <v>53</v>
      </c>
      <c r="B9">
        <v>3</v>
      </c>
    </row>
    <row r="10" spans="1:2">
      <c r="A10" t="s">
        <v>54</v>
      </c>
      <c r="B10">
        <v>4</v>
      </c>
    </row>
    <row r="11" spans="1:2">
      <c r="A11" t="s">
        <v>55</v>
      </c>
      <c r="B11">
        <v>5</v>
      </c>
    </row>
    <row r="12" spans="1:2">
      <c r="A12" t="s">
        <v>56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102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966</v>
      </c>
      <c r="C9" s="11">
        <v>183</v>
      </c>
      <c r="D9" s="11">
        <v>252</v>
      </c>
      <c r="E9" s="11">
        <v>252</v>
      </c>
      <c r="F9" s="11">
        <v>279</v>
      </c>
    </row>
    <row r="10" spans="1:6" ht="15.75">
      <c r="A10" s="19" t="s">
        <v>46</v>
      </c>
      <c r="B10" s="15">
        <f>SUM(B$9)</f>
        <v>966</v>
      </c>
      <c r="C10" s="15">
        <f>SUM(C$9)</f>
        <v>183</v>
      </c>
      <c r="D10" s="15">
        <f>SUM(D$9)</f>
        <v>252</v>
      </c>
      <c r="E10" s="15">
        <f>SUM(E$9)</f>
        <v>252</v>
      </c>
      <c r="F10" s="15">
        <f>SUM(F$9)</f>
        <v>279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101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5860</v>
      </c>
      <c r="C9" s="11">
        <v>1385</v>
      </c>
      <c r="D9" s="11">
        <v>1647</v>
      </c>
      <c r="E9" s="11">
        <v>1567</v>
      </c>
      <c r="F9" s="11">
        <v>1261</v>
      </c>
    </row>
    <row r="10" spans="1:6" ht="15.75">
      <c r="A10" s="18" t="s">
        <v>33</v>
      </c>
      <c r="B10" s="11">
        <f>SUM(C10:F10)</f>
        <v>600</v>
      </c>
      <c r="C10" s="11">
        <v>119</v>
      </c>
      <c r="D10" s="11">
        <v>136</v>
      </c>
      <c r="E10" s="11">
        <v>176</v>
      </c>
      <c r="F10" s="11">
        <v>169</v>
      </c>
    </row>
    <row r="11" spans="1:6" ht="15.75">
      <c r="A11" s="18" t="s">
        <v>38</v>
      </c>
      <c r="B11" s="11">
        <f>SUM(C11:F11)</f>
        <v>128</v>
      </c>
      <c r="C11" s="11">
        <v>44</v>
      </c>
      <c r="D11" s="11">
        <v>61</v>
      </c>
      <c r="E11" s="11">
        <v>23</v>
      </c>
      <c r="F11" s="11"/>
    </row>
    <row r="12" spans="1:6" ht="15.75">
      <c r="A12" s="19" t="s">
        <v>46</v>
      </c>
      <c r="B12" s="15">
        <f>SUM(B$9:B11)</f>
        <v>6588</v>
      </c>
      <c r="C12" s="15">
        <f>SUM(C$9:C11)</f>
        <v>1548</v>
      </c>
      <c r="D12" s="15">
        <f>SUM(D$9:D11)</f>
        <v>1844</v>
      </c>
      <c r="E12" s="15">
        <f>SUM(E$9:E11)</f>
        <v>1766</v>
      </c>
      <c r="F12" s="15">
        <f>SUM(F$9:F11)</f>
        <v>1430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100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>SUM(C9:F9)</f>
        <v>607</v>
      </c>
      <c r="C9" s="11">
        <v>93</v>
      </c>
      <c r="D9" s="11">
        <v>174</v>
      </c>
      <c r="E9" s="11">
        <v>165</v>
      </c>
      <c r="F9" s="11">
        <v>175</v>
      </c>
    </row>
    <row r="10" spans="1:6" ht="15.75">
      <c r="A10" s="19" t="s">
        <v>46</v>
      </c>
      <c r="B10" s="15">
        <f>SUM(B$9)</f>
        <v>607</v>
      </c>
      <c r="C10" s="15">
        <f>SUM(C$9)</f>
        <v>93</v>
      </c>
      <c r="D10" s="15">
        <f>SUM(D$9)</f>
        <v>174</v>
      </c>
      <c r="E10" s="15">
        <f>SUM(E$9)</f>
        <v>165</v>
      </c>
      <c r="F10" s="15">
        <f>SUM(F$9)</f>
        <v>175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5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99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4" si="0">SUM(C9:F9)</f>
        <v>1344</v>
      </c>
      <c r="C9" s="11">
        <v>343</v>
      </c>
      <c r="D9" s="11">
        <v>331</v>
      </c>
      <c r="E9" s="11">
        <v>353</v>
      </c>
      <c r="F9" s="11">
        <v>317</v>
      </c>
    </row>
    <row r="10" spans="1:6" ht="15.75">
      <c r="A10" s="18" t="s">
        <v>12</v>
      </c>
      <c r="B10" s="11">
        <f t="shared" si="0"/>
        <v>257</v>
      </c>
      <c r="C10" s="11">
        <v>54</v>
      </c>
      <c r="D10" s="11">
        <v>59</v>
      </c>
      <c r="E10" s="11">
        <v>64</v>
      </c>
      <c r="F10" s="11">
        <v>80</v>
      </c>
    </row>
    <row r="11" spans="1:6" ht="15.75">
      <c r="A11" s="18" t="s">
        <v>20</v>
      </c>
      <c r="B11" s="11">
        <f t="shared" si="0"/>
        <v>4132</v>
      </c>
      <c r="C11" s="11">
        <v>1618</v>
      </c>
      <c r="D11" s="11">
        <v>1187</v>
      </c>
      <c r="E11" s="11">
        <v>967</v>
      </c>
      <c r="F11" s="11">
        <v>360</v>
      </c>
    </row>
    <row r="12" spans="1:6" ht="15.75">
      <c r="A12" s="18" t="s">
        <v>21</v>
      </c>
      <c r="B12" s="11">
        <f t="shared" si="0"/>
        <v>866</v>
      </c>
      <c r="C12" s="11">
        <v>221</v>
      </c>
      <c r="D12" s="11">
        <v>251</v>
      </c>
      <c r="E12" s="11">
        <v>208</v>
      </c>
      <c r="F12" s="11">
        <v>186</v>
      </c>
    </row>
    <row r="13" spans="1:6" ht="15.75">
      <c r="A13" s="18" t="s">
        <v>22</v>
      </c>
      <c r="B13" s="11">
        <f t="shared" si="0"/>
        <v>634</v>
      </c>
      <c r="C13" s="11">
        <v>157</v>
      </c>
      <c r="D13" s="11">
        <v>151</v>
      </c>
      <c r="E13" s="11">
        <v>165</v>
      </c>
      <c r="F13" s="11">
        <v>161</v>
      </c>
    </row>
    <row r="14" spans="1:6" ht="15.75">
      <c r="A14" s="18" t="s">
        <v>24</v>
      </c>
      <c r="B14" s="11">
        <f t="shared" si="0"/>
        <v>1326</v>
      </c>
      <c r="C14" s="11">
        <v>348</v>
      </c>
      <c r="D14" s="11">
        <v>383</v>
      </c>
      <c r="E14" s="11">
        <v>306</v>
      </c>
      <c r="F14" s="11">
        <v>289</v>
      </c>
    </row>
    <row r="15" spans="1:6" ht="15.75">
      <c r="A15" s="18" t="s">
        <v>25</v>
      </c>
      <c r="B15" s="11">
        <f t="shared" si="0"/>
        <v>1021</v>
      </c>
      <c r="C15" s="11">
        <v>243</v>
      </c>
      <c r="D15" s="11">
        <v>300</v>
      </c>
      <c r="E15" s="11">
        <v>260</v>
      </c>
      <c r="F15" s="11">
        <v>218</v>
      </c>
    </row>
    <row r="16" spans="1:6" ht="15.75">
      <c r="A16" s="18" t="s">
        <v>28</v>
      </c>
      <c r="B16" s="11">
        <f t="shared" si="0"/>
        <v>3208</v>
      </c>
      <c r="C16" s="11">
        <v>835</v>
      </c>
      <c r="D16" s="11">
        <v>877</v>
      </c>
      <c r="E16" s="11">
        <v>881</v>
      </c>
      <c r="F16" s="11">
        <v>615</v>
      </c>
    </row>
    <row r="17" spans="1:6" ht="15.75">
      <c r="A17" s="18" t="s">
        <v>29</v>
      </c>
      <c r="B17" s="11">
        <f t="shared" si="0"/>
        <v>1284</v>
      </c>
      <c r="C17" s="11">
        <v>349</v>
      </c>
      <c r="D17" s="11">
        <v>349</v>
      </c>
      <c r="E17" s="11">
        <v>323</v>
      </c>
      <c r="F17" s="11">
        <v>263</v>
      </c>
    </row>
    <row r="18" spans="1:6" ht="15.75">
      <c r="A18" s="18" t="s">
        <v>35</v>
      </c>
      <c r="B18" s="11">
        <f t="shared" si="0"/>
        <v>230</v>
      </c>
      <c r="C18" s="11">
        <v>58</v>
      </c>
      <c r="D18" s="11">
        <v>62</v>
      </c>
      <c r="E18" s="11">
        <v>55</v>
      </c>
      <c r="F18" s="11">
        <v>55</v>
      </c>
    </row>
    <row r="19" spans="1:6" ht="15.75">
      <c r="A19" s="18" t="s">
        <v>37</v>
      </c>
      <c r="B19" s="11">
        <f t="shared" si="0"/>
        <v>299</v>
      </c>
      <c r="C19" s="11">
        <v>74</v>
      </c>
      <c r="D19" s="11">
        <v>85</v>
      </c>
      <c r="E19" s="11">
        <v>94</v>
      </c>
      <c r="F19" s="11">
        <v>46</v>
      </c>
    </row>
    <row r="20" spans="1:6" ht="15.75">
      <c r="A20" s="18" t="s">
        <v>39</v>
      </c>
      <c r="B20" s="11">
        <f t="shared" si="0"/>
        <v>1894</v>
      </c>
      <c r="C20" s="11">
        <v>424</v>
      </c>
      <c r="D20" s="11">
        <v>496</v>
      </c>
      <c r="E20" s="11">
        <v>495</v>
      </c>
      <c r="F20" s="11">
        <v>479</v>
      </c>
    </row>
    <row r="21" spans="1:6" ht="15.75">
      <c r="A21" s="18" t="s">
        <v>40</v>
      </c>
      <c r="B21" s="11">
        <f t="shared" si="0"/>
        <v>996</v>
      </c>
      <c r="C21" s="11">
        <v>280</v>
      </c>
      <c r="D21" s="11">
        <v>294</v>
      </c>
      <c r="E21" s="11">
        <v>285</v>
      </c>
      <c r="F21" s="11">
        <v>137</v>
      </c>
    </row>
    <row r="22" spans="1:6" ht="15.75">
      <c r="A22" s="18" t="s">
        <v>41</v>
      </c>
      <c r="B22" s="11">
        <f t="shared" si="0"/>
        <v>1272</v>
      </c>
      <c r="C22" s="11">
        <v>324</v>
      </c>
      <c r="D22" s="11">
        <v>324</v>
      </c>
      <c r="E22" s="11">
        <v>347</v>
      </c>
      <c r="F22" s="11">
        <v>277</v>
      </c>
    </row>
    <row r="23" spans="1:6" ht="15.75">
      <c r="A23" s="18" t="s">
        <v>42</v>
      </c>
      <c r="B23" s="11">
        <f t="shared" si="0"/>
        <v>1067</v>
      </c>
      <c r="C23" s="11">
        <v>325</v>
      </c>
      <c r="D23" s="11">
        <v>341</v>
      </c>
      <c r="E23" s="11">
        <v>317</v>
      </c>
      <c r="F23" s="11">
        <v>84</v>
      </c>
    </row>
    <row r="24" spans="1:6" ht="15.75">
      <c r="A24" s="18" t="s">
        <v>45</v>
      </c>
      <c r="B24" s="11">
        <f t="shared" si="0"/>
        <v>500</v>
      </c>
      <c r="C24" s="11">
        <v>114</v>
      </c>
      <c r="D24" s="11">
        <v>144</v>
      </c>
      <c r="E24" s="11">
        <v>116</v>
      </c>
      <c r="F24" s="11">
        <v>126</v>
      </c>
    </row>
    <row r="25" spans="1:6" ht="15.75">
      <c r="A25" s="19" t="s">
        <v>46</v>
      </c>
      <c r="B25" s="15">
        <f>SUM(B$9:B24)</f>
        <v>20330</v>
      </c>
      <c r="C25" s="15">
        <f>SUM(C$9:C24)</f>
        <v>5767</v>
      </c>
      <c r="D25" s="15">
        <f>SUM(D$9:D24)</f>
        <v>5634</v>
      </c>
      <c r="E25" s="15">
        <f>SUM(E$9:E24)</f>
        <v>5236</v>
      </c>
      <c r="F25" s="15">
        <f>SUM(F$9:F24)</f>
        <v>3693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3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98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2" si="0">SUM(C9:F9)</f>
        <v>62</v>
      </c>
      <c r="C9" s="11">
        <v>15</v>
      </c>
      <c r="D9" s="11">
        <v>17</v>
      </c>
      <c r="E9" s="11">
        <v>18</v>
      </c>
      <c r="F9" s="11">
        <v>12</v>
      </c>
    </row>
    <row r="10" spans="1:6" ht="15.75">
      <c r="A10" s="18" t="s">
        <v>12</v>
      </c>
      <c r="B10" s="11">
        <f t="shared" si="0"/>
        <v>129</v>
      </c>
      <c r="C10" s="11">
        <v>16</v>
      </c>
      <c r="D10" s="11">
        <v>20</v>
      </c>
      <c r="E10" s="11">
        <v>35</v>
      </c>
      <c r="F10" s="11">
        <v>58</v>
      </c>
    </row>
    <row r="11" spans="1:6" ht="15.75">
      <c r="A11" s="18" t="s">
        <v>15</v>
      </c>
      <c r="B11" s="11">
        <f t="shared" si="0"/>
        <v>128</v>
      </c>
      <c r="C11" s="11">
        <v>41</v>
      </c>
      <c r="D11" s="11">
        <v>37</v>
      </c>
      <c r="E11" s="11">
        <v>31</v>
      </c>
      <c r="F11" s="11">
        <v>19</v>
      </c>
    </row>
    <row r="12" spans="1:6" ht="15.75">
      <c r="A12" s="18" t="s">
        <v>16</v>
      </c>
      <c r="B12" s="11">
        <f t="shared" si="0"/>
        <v>152</v>
      </c>
      <c r="C12" s="11">
        <v>29</v>
      </c>
      <c r="D12" s="11">
        <v>43</v>
      </c>
      <c r="E12" s="11">
        <v>51</v>
      </c>
      <c r="F12" s="11">
        <v>29</v>
      </c>
    </row>
    <row r="13" spans="1:6" ht="15.75">
      <c r="A13" s="18" t="s">
        <v>17</v>
      </c>
      <c r="B13" s="11">
        <f t="shared" si="0"/>
        <v>255</v>
      </c>
      <c r="C13" s="11">
        <v>65</v>
      </c>
      <c r="D13" s="11">
        <v>75</v>
      </c>
      <c r="E13" s="11">
        <v>100</v>
      </c>
      <c r="F13" s="11">
        <v>15</v>
      </c>
    </row>
    <row r="14" spans="1:6" ht="15.75">
      <c r="A14" s="18" t="s">
        <v>18</v>
      </c>
      <c r="B14" s="11">
        <f t="shared" si="0"/>
        <v>752</v>
      </c>
      <c r="C14" s="11">
        <v>202</v>
      </c>
      <c r="D14" s="11">
        <v>195</v>
      </c>
      <c r="E14" s="11">
        <v>215</v>
      </c>
      <c r="F14" s="11">
        <v>140</v>
      </c>
    </row>
    <row r="15" spans="1:6" ht="15.75">
      <c r="A15" s="18" t="s">
        <v>19</v>
      </c>
      <c r="B15" s="11">
        <f t="shared" si="0"/>
        <v>165</v>
      </c>
      <c r="C15" s="11">
        <v>41</v>
      </c>
      <c r="D15" s="11">
        <v>44</v>
      </c>
      <c r="E15" s="11">
        <v>49</v>
      </c>
      <c r="F15" s="11">
        <v>31</v>
      </c>
    </row>
    <row r="16" spans="1:6" ht="15.75">
      <c r="A16" s="18" t="s">
        <v>24</v>
      </c>
      <c r="B16" s="11">
        <f t="shared" si="0"/>
        <v>708</v>
      </c>
      <c r="C16" s="11">
        <v>161</v>
      </c>
      <c r="D16" s="11">
        <v>184</v>
      </c>
      <c r="E16" s="11">
        <v>192</v>
      </c>
      <c r="F16" s="11">
        <v>171</v>
      </c>
    </row>
    <row r="17" spans="1:6" ht="15.75">
      <c r="A17" s="18" t="s">
        <v>26</v>
      </c>
      <c r="B17" s="11">
        <f t="shared" si="0"/>
        <v>436</v>
      </c>
      <c r="C17" s="11">
        <v>91</v>
      </c>
      <c r="D17" s="11">
        <v>94</v>
      </c>
      <c r="E17" s="11">
        <v>142</v>
      </c>
      <c r="F17" s="11">
        <v>109</v>
      </c>
    </row>
    <row r="18" spans="1:6" ht="15.75">
      <c r="A18" s="18" t="s">
        <v>27</v>
      </c>
      <c r="B18" s="11">
        <f t="shared" si="0"/>
        <v>215</v>
      </c>
      <c r="C18" s="11">
        <v>62</v>
      </c>
      <c r="D18" s="11">
        <v>57</v>
      </c>
      <c r="E18" s="11">
        <v>87</v>
      </c>
      <c r="F18" s="11">
        <v>9</v>
      </c>
    </row>
    <row r="19" spans="1:6" ht="15.75">
      <c r="A19" s="18" t="s">
        <v>29</v>
      </c>
      <c r="B19" s="11">
        <f t="shared" si="0"/>
        <v>478</v>
      </c>
      <c r="C19" s="11">
        <v>139</v>
      </c>
      <c r="D19" s="11">
        <v>137</v>
      </c>
      <c r="E19" s="11">
        <v>153</v>
      </c>
      <c r="F19" s="11">
        <v>49</v>
      </c>
    </row>
    <row r="20" spans="1:6" ht="15.75">
      <c r="A20" s="18" t="s">
        <v>31</v>
      </c>
      <c r="B20" s="11">
        <f t="shared" si="0"/>
        <v>2997</v>
      </c>
      <c r="C20" s="11">
        <v>921</v>
      </c>
      <c r="D20" s="11">
        <v>857</v>
      </c>
      <c r="E20" s="11">
        <v>826</v>
      </c>
      <c r="F20" s="11">
        <v>393</v>
      </c>
    </row>
    <row r="21" spans="1:6" ht="15.75">
      <c r="A21" s="18" t="s">
        <v>34</v>
      </c>
      <c r="B21" s="11">
        <f t="shared" si="0"/>
        <v>110</v>
      </c>
      <c r="C21" s="11">
        <v>25</v>
      </c>
      <c r="D21" s="11">
        <v>23</v>
      </c>
      <c r="E21" s="11">
        <v>30</v>
      </c>
      <c r="F21" s="11">
        <v>32</v>
      </c>
    </row>
    <row r="22" spans="1:6" ht="15.75">
      <c r="A22" s="18" t="s">
        <v>39</v>
      </c>
      <c r="B22" s="11">
        <f t="shared" si="0"/>
        <v>766</v>
      </c>
      <c r="C22" s="11">
        <v>180</v>
      </c>
      <c r="D22" s="11">
        <v>208</v>
      </c>
      <c r="E22" s="11">
        <v>256</v>
      </c>
      <c r="F22" s="11">
        <v>122</v>
      </c>
    </row>
    <row r="23" spans="1:6" ht="15.75">
      <c r="A23" s="19" t="s">
        <v>46</v>
      </c>
      <c r="B23" s="15">
        <f>SUM(B$9:B22)</f>
        <v>7353</v>
      </c>
      <c r="C23" s="15">
        <f>SUM(C$9:C22)</f>
        <v>1988</v>
      </c>
      <c r="D23" s="15">
        <f>SUM(D$9:D22)</f>
        <v>1991</v>
      </c>
      <c r="E23" s="15">
        <f>SUM(E$9:E22)</f>
        <v>2185</v>
      </c>
      <c r="F23" s="15">
        <f>SUM(F$9:F22)</f>
        <v>1189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6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F15" sqref="F15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97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25" si="0">SUM(C9:F9)</f>
        <v>3586</v>
      </c>
      <c r="C9" s="11"/>
      <c r="D9" s="11"/>
      <c r="E9" s="11"/>
      <c r="F9" s="11">
        <v>3586</v>
      </c>
    </row>
    <row r="10" spans="1:6" ht="15.75">
      <c r="A10" s="18" t="s">
        <v>10</v>
      </c>
      <c r="B10" s="11">
        <f t="shared" si="0"/>
        <v>573</v>
      </c>
      <c r="C10" s="11">
        <v>213</v>
      </c>
      <c r="D10" s="11">
        <v>151</v>
      </c>
      <c r="E10" s="11">
        <v>209</v>
      </c>
      <c r="F10" s="11"/>
    </row>
    <row r="11" spans="1:6" ht="15.75">
      <c r="A11" s="18" t="s">
        <v>11</v>
      </c>
      <c r="B11" s="11">
        <f t="shared" si="0"/>
        <v>14</v>
      </c>
      <c r="C11" s="11"/>
      <c r="D11" s="11"/>
      <c r="E11" s="11"/>
      <c r="F11" s="11">
        <v>14</v>
      </c>
    </row>
    <row r="12" spans="1:6" ht="15.75">
      <c r="A12" s="18" t="s">
        <v>20</v>
      </c>
      <c r="B12" s="11">
        <f t="shared" si="0"/>
        <v>6549</v>
      </c>
      <c r="C12" s="11">
        <v>2108</v>
      </c>
      <c r="D12" s="11">
        <v>1200</v>
      </c>
      <c r="E12" s="11">
        <v>1612</v>
      </c>
      <c r="F12" s="11">
        <v>1629</v>
      </c>
    </row>
    <row r="13" spans="1:6" ht="15.75">
      <c r="A13" s="18" t="s">
        <v>21</v>
      </c>
      <c r="B13" s="11">
        <f t="shared" si="0"/>
        <v>1314</v>
      </c>
      <c r="C13" s="11">
        <v>81</v>
      </c>
      <c r="D13" s="11">
        <v>765</v>
      </c>
      <c r="E13" s="11">
        <v>5</v>
      </c>
      <c r="F13" s="11">
        <v>463</v>
      </c>
    </row>
    <row r="14" spans="1:6" ht="15.75">
      <c r="A14" s="18" t="s">
        <v>22</v>
      </c>
      <c r="B14" s="11">
        <f t="shared" si="0"/>
        <v>17</v>
      </c>
      <c r="C14" s="11"/>
      <c r="D14" s="11"/>
      <c r="E14" s="11"/>
      <c r="F14" s="11">
        <v>17</v>
      </c>
    </row>
    <row r="15" spans="1:6" ht="15.75">
      <c r="A15" s="18" t="s">
        <v>24</v>
      </c>
      <c r="B15" s="11">
        <f t="shared" si="0"/>
        <v>628</v>
      </c>
      <c r="C15" s="11">
        <v>22</v>
      </c>
      <c r="D15" s="11">
        <v>317</v>
      </c>
      <c r="E15" s="11">
        <v>17</v>
      </c>
      <c r="F15" s="11">
        <f>289-17</f>
        <v>272</v>
      </c>
    </row>
    <row r="16" spans="1:6" ht="15.75">
      <c r="A16" s="18" t="s">
        <v>27</v>
      </c>
      <c r="B16" s="11">
        <f t="shared" si="0"/>
        <v>9</v>
      </c>
      <c r="C16" s="11">
        <v>1</v>
      </c>
      <c r="D16" s="11">
        <v>6</v>
      </c>
      <c r="E16" s="11"/>
      <c r="F16" s="11">
        <v>2</v>
      </c>
    </row>
    <row r="17" spans="1:6" ht="15.75">
      <c r="A17" s="18" t="s">
        <v>28</v>
      </c>
      <c r="B17" s="11">
        <f t="shared" si="0"/>
        <v>437</v>
      </c>
      <c r="C17" s="11"/>
      <c r="D17" s="11"/>
      <c r="E17" s="11"/>
      <c r="F17" s="11">
        <v>437</v>
      </c>
    </row>
    <row r="18" spans="1:6" ht="15.75">
      <c r="A18" s="18" t="s">
        <v>32</v>
      </c>
      <c r="B18" s="11">
        <f t="shared" si="0"/>
        <v>47</v>
      </c>
      <c r="C18" s="11"/>
      <c r="D18" s="11"/>
      <c r="E18" s="11"/>
      <c r="F18" s="11">
        <v>47</v>
      </c>
    </row>
    <row r="19" spans="1:6" ht="15.75">
      <c r="A19" s="18" t="s">
        <v>35</v>
      </c>
      <c r="B19" s="11">
        <f t="shared" si="0"/>
        <v>132</v>
      </c>
      <c r="C19" s="11">
        <v>10</v>
      </c>
      <c r="D19" s="11">
        <v>106</v>
      </c>
      <c r="E19" s="11"/>
      <c r="F19" s="11">
        <v>16</v>
      </c>
    </row>
    <row r="20" spans="1:6" ht="15.75">
      <c r="A20" s="18" t="s">
        <v>38</v>
      </c>
      <c r="B20" s="11">
        <f t="shared" si="0"/>
        <v>22</v>
      </c>
      <c r="C20" s="11"/>
      <c r="D20" s="11"/>
      <c r="E20" s="11"/>
      <c r="F20" s="11">
        <v>22</v>
      </c>
    </row>
    <row r="21" spans="1:6" ht="15.75">
      <c r="A21" s="18" t="s">
        <v>39</v>
      </c>
      <c r="B21" s="11">
        <f t="shared" si="0"/>
        <v>77</v>
      </c>
      <c r="C21" s="11"/>
      <c r="D21" s="11"/>
      <c r="E21" s="11"/>
      <c r="F21" s="11">
        <v>77</v>
      </c>
    </row>
    <row r="22" spans="1:6" ht="15.75">
      <c r="A22" s="18" t="s">
        <v>40</v>
      </c>
      <c r="B22" s="11">
        <f t="shared" si="0"/>
        <v>47</v>
      </c>
      <c r="C22" s="11"/>
      <c r="D22" s="11"/>
      <c r="E22" s="11"/>
      <c r="F22" s="11">
        <v>47</v>
      </c>
    </row>
    <row r="23" spans="1:6" ht="15.75">
      <c r="A23" s="18" t="s">
        <v>41</v>
      </c>
      <c r="B23" s="11">
        <f t="shared" si="0"/>
        <v>29</v>
      </c>
      <c r="C23" s="11"/>
      <c r="D23" s="11"/>
      <c r="E23" s="11"/>
      <c r="F23" s="11">
        <v>29</v>
      </c>
    </row>
    <row r="24" spans="1:6" ht="15.75">
      <c r="A24" s="18" t="s">
        <v>42</v>
      </c>
      <c r="B24" s="11">
        <f t="shared" si="0"/>
        <v>107</v>
      </c>
      <c r="C24" s="11"/>
      <c r="D24" s="11"/>
      <c r="E24" s="11"/>
      <c r="F24" s="11">
        <v>107</v>
      </c>
    </row>
    <row r="25" spans="1:6" ht="15.75">
      <c r="A25" s="18" t="s">
        <v>45</v>
      </c>
      <c r="B25" s="11">
        <f t="shared" si="0"/>
        <v>83</v>
      </c>
      <c r="C25" s="11">
        <v>5</v>
      </c>
      <c r="D25" s="11">
        <v>68</v>
      </c>
      <c r="E25" s="11">
        <v>1</v>
      </c>
      <c r="F25" s="11">
        <v>9</v>
      </c>
    </row>
    <row r="26" spans="1:6" ht="15.75">
      <c r="A26" s="19" t="s">
        <v>46</v>
      </c>
      <c r="B26" s="15">
        <f>SUM(B$9:B25)</f>
        <v>13671</v>
      </c>
      <c r="C26" s="15">
        <f>SUM(C$9:C25)</f>
        <v>2440</v>
      </c>
      <c r="D26" s="15">
        <f>SUM(D$9:D25)</f>
        <v>2613</v>
      </c>
      <c r="E26" s="15">
        <f>SUM(E$9:E25)</f>
        <v>1844</v>
      </c>
      <c r="F26" s="15">
        <f>SUM(F$9:F25)</f>
        <v>6774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96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415</v>
      </c>
      <c r="C9" s="11">
        <v>415</v>
      </c>
      <c r="D9" s="11"/>
      <c r="E9" s="11"/>
      <c r="F9" s="11"/>
    </row>
    <row r="10" spans="1:6" ht="15.75">
      <c r="A10" s="18" t="s">
        <v>35</v>
      </c>
      <c r="B10" s="11">
        <f>SUM(C10:F10)</f>
        <v>63</v>
      </c>
      <c r="C10" s="11">
        <v>9</v>
      </c>
      <c r="D10" s="11">
        <v>23</v>
      </c>
      <c r="E10" s="11">
        <v>13</v>
      </c>
      <c r="F10" s="11">
        <v>18</v>
      </c>
    </row>
    <row r="11" spans="1:6" ht="15.75">
      <c r="A11" s="18" t="s">
        <v>41</v>
      </c>
      <c r="B11" s="11">
        <f>SUM(C11:F11)</f>
        <v>224</v>
      </c>
      <c r="C11" s="11">
        <v>12</v>
      </c>
      <c r="D11" s="11">
        <v>54</v>
      </c>
      <c r="E11" s="11">
        <v>77</v>
      </c>
      <c r="F11" s="11">
        <v>81</v>
      </c>
    </row>
    <row r="12" spans="1:6" ht="15.75">
      <c r="A12" s="18" t="s">
        <v>42</v>
      </c>
      <c r="B12" s="11">
        <f>SUM(C12:F12)</f>
        <v>1266</v>
      </c>
      <c r="C12" s="11">
        <v>144</v>
      </c>
      <c r="D12" s="11">
        <v>338</v>
      </c>
      <c r="E12" s="11">
        <v>370</v>
      </c>
      <c r="F12" s="11">
        <v>414</v>
      </c>
    </row>
    <row r="13" spans="1:6" ht="15.75">
      <c r="A13" s="18" t="s">
        <v>43</v>
      </c>
      <c r="B13" s="11">
        <f>SUM(C13:F13)</f>
        <v>97</v>
      </c>
      <c r="C13" s="11">
        <v>19</v>
      </c>
      <c r="D13" s="11">
        <v>23</v>
      </c>
      <c r="E13" s="11">
        <v>16</v>
      </c>
      <c r="F13" s="11">
        <v>39</v>
      </c>
    </row>
    <row r="14" spans="1:6" ht="15.75">
      <c r="A14" s="19" t="s">
        <v>46</v>
      </c>
      <c r="B14" s="15">
        <f>SUM(B$9:B13)</f>
        <v>2065</v>
      </c>
      <c r="C14" s="15">
        <f>SUM(C$9:C13)</f>
        <v>599</v>
      </c>
      <c r="D14" s="15">
        <f>SUM(D$9:D13)</f>
        <v>438</v>
      </c>
      <c r="E14" s="15">
        <f>SUM(E$9:E13)</f>
        <v>476</v>
      </c>
      <c r="F14" s="15">
        <f>SUM(F$9:F13)</f>
        <v>552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95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94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1518</v>
      </c>
      <c r="C9" s="11">
        <v>408</v>
      </c>
      <c r="D9" s="11">
        <v>435</v>
      </c>
      <c r="E9" s="11">
        <v>362</v>
      </c>
      <c r="F9" s="11">
        <v>313</v>
      </c>
    </row>
    <row r="10" spans="1:6" ht="15.75">
      <c r="A10" s="19" t="s">
        <v>46</v>
      </c>
      <c r="B10" s="15">
        <f>SUM(B$9)</f>
        <v>1518</v>
      </c>
      <c r="C10" s="15">
        <f>SUM(C$9)</f>
        <v>408</v>
      </c>
      <c r="D10" s="15">
        <f>SUM(D$9)</f>
        <v>435</v>
      </c>
      <c r="E10" s="15">
        <f>SUM(E$9)</f>
        <v>362</v>
      </c>
      <c r="F10" s="15">
        <f>SUM(F$9)</f>
        <v>313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93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2003</v>
      </c>
      <c r="C9" s="11">
        <v>503</v>
      </c>
      <c r="D9" s="11">
        <v>681</v>
      </c>
      <c r="E9" s="11">
        <v>529</v>
      </c>
      <c r="F9" s="11">
        <v>290</v>
      </c>
    </row>
    <row r="10" spans="1:6" ht="15.75">
      <c r="A10" s="19" t="s">
        <v>46</v>
      </c>
      <c r="B10" s="15">
        <f>SUM(B$9)</f>
        <v>2003</v>
      </c>
      <c r="C10" s="15">
        <f>SUM(C$9)</f>
        <v>503</v>
      </c>
      <c r="D10" s="15">
        <f>SUM(D$9)</f>
        <v>681</v>
      </c>
      <c r="E10" s="15">
        <f>SUM(E$9)</f>
        <v>529</v>
      </c>
      <c r="F10" s="15">
        <f>SUM(F$9)</f>
        <v>290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6"/>
  <sheetViews>
    <sheetView tabSelected="1" zoomScale="68" zoomScaleNormal="68" workbookViewId="0">
      <pane xSplit="1" ySplit="6" topLeftCell="B7" activePane="bottomRight" state="frozen"/>
      <selection activeCell="P32" sqref="P32"/>
      <selection pane="topRight" activeCell="P32" sqref="P32"/>
      <selection pane="bottomLeft" activeCell="P32" sqref="P32"/>
      <selection pane="bottomRight" activeCell="O62" sqref="O62"/>
    </sheetView>
  </sheetViews>
  <sheetFormatPr defaultRowHeight="15.75"/>
  <cols>
    <col min="1" max="1" width="85" style="20" customWidth="1"/>
    <col min="2" max="4" width="33.1640625" style="46" customWidth="1"/>
    <col min="5" max="5" width="33.1640625" style="47" customWidth="1"/>
    <col min="6" max="7" width="33.1640625" style="46" customWidth="1"/>
    <col min="8" max="8" width="18.33203125" style="20" customWidth="1"/>
    <col min="9" max="16384" width="9.33203125" style="20"/>
  </cols>
  <sheetData>
    <row r="2" spans="1:7" ht="72" customHeight="1">
      <c r="A2" s="63" t="s">
        <v>231</v>
      </c>
      <c r="B2" s="63"/>
      <c r="C2" s="63"/>
      <c r="D2" s="63"/>
      <c r="E2" s="63"/>
      <c r="F2" s="63"/>
      <c r="G2" s="63"/>
    </row>
    <row r="3" spans="1:7" ht="15.75" customHeight="1">
      <c r="A3" s="64" t="s">
        <v>108</v>
      </c>
      <c r="B3" s="65" t="s">
        <v>109</v>
      </c>
      <c r="C3" s="65" t="s">
        <v>110</v>
      </c>
      <c r="D3" s="65"/>
      <c r="E3" s="65"/>
      <c r="F3" s="65"/>
      <c r="G3" s="65"/>
    </row>
    <row r="4" spans="1:7" ht="31.5">
      <c r="A4" s="64"/>
      <c r="B4" s="65"/>
      <c r="C4" s="21" t="s">
        <v>23</v>
      </c>
      <c r="D4" s="66" t="s">
        <v>28</v>
      </c>
      <c r="E4" s="67"/>
      <c r="F4" s="68"/>
      <c r="G4" s="21" t="s">
        <v>111</v>
      </c>
    </row>
    <row r="5" spans="1:7" ht="49.5" customHeight="1">
      <c r="A5" s="22"/>
      <c r="B5" s="23" t="s">
        <v>112</v>
      </c>
      <c r="C5" s="24" t="s">
        <v>112</v>
      </c>
      <c r="D5" s="24" t="s">
        <v>113</v>
      </c>
      <c r="E5" s="25" t="s">
        <v>114</v>
      </c>
      <c r="F5" s="24" t="s">
        <v>115</v>
      </c>
      <c r="G5" s="24" t="s">
        <v>112</v>
      </c>
    </row>
    <row r="6" spans="1:7" s="28" customFormat="1">
      <c r="A6" s="26" t="s">
        <v>116</v>
      </c>
      <c r="B6" s="27">
        <f t="shared" ref="B6:G6" si="0">SUM(B7:B32)</f>
        <v>63953</v>
      </c>
      <c r="C6" s="27">
        <f t="shared" si="0"/>
        <v>2003</v>
      </c>
      <c r="D6" s="27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</row>
    <row r="7" spans="1:7" s="28" customFormat="1">
      <c r="A7" s="29" t="s">
        <v>117</v>
      </c>
      <c r="B7" s="30">
        <v>2996</v>
      </c>
      <c r="C7" s="31"/>
      <c r="D7" s="31"/>
      <c r="E7" s="31"/>
      <c r="F7" s="31"/>
      <c r="G7" s="31"/>
    </row>
    <row r="8" spans="1:7" s="28" customFormat="1">
      <c r="A8" s="29" t="s">
        <v>118</v>
      </c>
      <c r="B8" s="30">
        <v>1612</v>
      </c>
      <c r="C8" s="31"/>
      <c r="D8" s="31"/>
      <c r="E8" s="31"/>
      <c r="F8" s="31"/>
      <c r="G8" s="31"/>
    </row>
    <row r="9" spans="1:7" s="28" customFormat="1">
      <c r="A9" s="29" t="s">
        <v>119</v>
      </c>
      <c r="B9" s="30">
        <v>2600</v>
      </c>
      <c r="C9" s="31"/>
      <c r="D9" s="31"/>
      <c r="E9" s="31"/>
      <c r="F9" s="31"/>
      <c r="G9" s="31"/>
    </row>
    <row r="10" spans="1:7" s="28" customFormat="1">
      <c r="A10" s="29" t="s">
        <v>120</v>
      </c>
      <c r="B10" s="30">
        <v>1295</v>
      </c>
      <c r="C10" s="31"/>
      <c r="D10" s="31"/>
      <c r="E10" s="31"/>
      <c r="F10" s="31"/>
      <c r="G10" s="31"/>
    </row>
    <row r="11" spans="1:7" s="28" customFormat="1">
      <c r="A11" s="29" t="s">
        <v>121</v>
      </c>
      <c r="B11" s="30">
        <v>7942</v>
      </c>
      <c r="C11" s="31"/>
      <c r="D11" s="31"/>
      <c r="E11" s="31"/>
      <c r="F11" s="31"/>
      <c r="G11" s="31"/>
    </row>
    <row r="12" spans="1:7" s="28" customFormat="1">
      <c r="A12" s="29" t="s">
        <v>122</v>
      </c>
      <c r="B12" s="30">
        <v>2089</v>
      </c>
      <c r="C12" s="31"/>
      <c r="D12" s="31"/>
      <c r="E12" s="31"/>
      <c r="F12" s="31"/>
      <c r="G12" s="31"/>
    </row>
    <row r="13" spans="1:7" s="28" customFormat="1">
      <c r="A13" s="29" t="s">
        <v>123</v>
      </c>
      <c r="B13" s="30">
        <v>1375</v>
      </c>
      <c r="C13" s="31"/>
      <c r="D13" s="31"/>
      <c r="E13" s="31"/>
      <c r="F13" s="31"/>
      <c r="G13" s="31"/>
    </row>
    <row r="14" spans="1:7" s="28" customFormat="1">
      <c r="A14" s="29" t="s">
        <v>124</v>
      </c>
      <c r="B14" s="30">
        <v>1679</v>
      </c>
      <c r="C14" s="31"/>
      <c r="D14" s="31"/>
      <c r="E14" s="31"/>
      <c r="F14" s="31"/>
      <c r="G14" s="31"/>
    </row>
    <row r="15" spans="1:7" s="28" customFormat="1">
      <c r="A15" s="29" t="s">
        <v>125</v>
      </c>
      <c r="B15" s="30">
        <v>2726</v>
      </c>
      <c r="C15" s="31"/>
      <c r="D15" s="31"/>
      <c r="E15" s="31"/>
      <c r="F15" s="31"/>
      <c r="G15" s="31"/>
    </row>
    <row r="16" spans="1:7" s="28" customFormat="1">
      <c r="A16" s="29" t="s">
        <v>126</v>
      </c>
      <c r="B16" s="30">
        <v>3863</v>
      </c>
      <c r="C16" s="31"/>
      <c r="D16" s="31"/>
      <c r="E16" s="31"/>
      <c r="F16" s="31"/>
      <c r="G16" s="31"/>
    </row>
    <row r="17" spans="1:7" s="28" customFormat="1">
      <c r="A17" s="29" t="s">
        <v>127</v>
      </c>
      <c r="B17" s="30">
        <v>1427</v>
      </c>
      <c r="C17" s="31"/>
      <c r="D17" s="31"/>
      <c r="E17" s="31"/>
      <c r="F17" s="31"/>
      <c r="G17" s="31"/>
    </row>
    <row r="18" spans="1:7" s="28" customFormat="1">
      <c r="A18" s="29" t="s">
        <v>128</v>
      </c>
      <c r="B18" s="30">
        <v>1678</v>
      </c>
      <c r="C18" s="31"/>
      <c r="D18" s="31"/>
      <c r="E18" s="31"/>
      <c r="F18" s="31"/>
      <c r="G18" s="31"/>
    </row>
    <row r="19" spans="1:7" s="28" customFormat="1">
      <c r="A19" s="29" t="s">
        <v>129</v>
      </c>
      <c r="B19" s="30">
        <v>2603</v>
      </c>
      <c r="C19" s="31"/>
      <c r="D19" s="31"/>
      <c r="E19" s="31"/>
      <c r="F19" s="31"/>
      <c r="G19" s="31"/>
    </row>
    <row r="20" spans="1:7" s="28" customFormat="1">
      <c r="A20" s="29" t="s">
        <v>130</v>
      </c>
      <c r="B20" s="30">
        <v>1106</v>
      </c>
      <c r="C20" s="31"/>
      <c r="D20" s="31"/>
      <c r="E20" s="31"/>
      <c r="F20" s="31"/>
      <c r="G20" s="31"/>
    </row>
    <row r="21" spans="1:7" s="28" customFormat="1">
      <c r="A21" s="29" t="s">
        <v>131</v>
      </c>
      <c r="B21" s="30">
        <v>2674</v>
      </c>
      <c r="C21" s="31"/>
      <c r="D21" s="31"/>
      <c r="E21" s="31"/>
      <c r="F21" s="31"/>
      <c r="G21" s="31"/>
    </row>
    <row r="22" spans="1:7" s="28" customFormat="1">
      <c r="A22" s="29" t="s">
        <v>132</v>
      </c>
      <c r="B22" s="30">
        <v>1275</v>
      </c>
      <c r="C22" s="31"/>
      <c r="D22" s="31"/>
      <c r="E22" s="31"/>
      <c r="F22" s="31"/>
      <c r="G22" s="31"/>
    </row>
    <row r="23" spans="1:7" s="28" customFormat="1">
      <c r="A23" s="29" t="s">
        <v>133</v>
      </c>
      <c r="B23" s="30">
        <v>4951</v>
      </c>
      <c r="C23" s="31"/>
      <c r="D23" s="31"/>
      <c r="E23" s="31"/>
      <c r="F23" s="31"/>
      <c r="G23" s="31"/>
    </row>
    <row r="24" spans="1:7" s="28" customFormat="1">
      <c r="A24" s="29" t="s">
        <v>134</v>
      </c>
      <c r="B24" s="30">
        <v>1342</v>
      </c>
      <c r="C24" s="31"/>
      <c r="D24" s="31"/>
      <c r="E24" s="31"/>
      <c r="F24" s="31"/>
      <c r="G24" s="31"/>
    </row>
    <row r="25" spans="1:7" s="28" customFormat="1">
      <c r="A25" s="29" t="s">
        <v>135</v>
      </c>
      <c r="B25" s="30">
        <v>1808</v>
      </c>
      <c r="C25" s="31"/>
      <c r="D25" s="31"/>
      <c r="E25" s="31"/>
      <c r="F25" s="31"/>
      <c r="G25" s="31"/>
    </row>
    <row r="26" spans="1:7" s="28" customFormat="1">
      <c r="A26" s="29" t="s">
        <v>136</v>
      </c>
      <c r="B26" s="30">
        <v>4196</v>
      </c>
      <c r="C26" s="31"/>
      <c r="D26" s="31"/>
      <c r="E26" s="31"/>
      <c r="F26" s="31"/>
      <c r="G26" s="31"/>
    </row>
    <row r="27" spans="1:7" s="28" customFormat="1">
      <c r="A27" s="29" t="s">
        <v>137</v>
      </c>
      <c r="B27" s="30">
        <v>1171</v>
      </c>
      <c r="C27" s="31"/>
      <c r="D27" s="31"/>
      <c r="E27" s="31"/>
      <c r="F27" s="31"/>
      <c r="G27" s="31"/>
    </row>
    <row r="28" spans="1:7" s="28" customFormat="1">
      <c r="A28" s="29" t="s">
        <v>138</v>
      </c>
      <c r="B28" s="30">
        <v>2326</v>
      </c>
      <c r="C28" s="31"/>
      <c r="D28" s="31"/>
      <c r="E28" s="31"/>
      <c r="F28" s="31"/>
      <c r="G28" s="31"/>
    </row>
    <row r="29" spans="1:7" s="28" customFormat="1">
      <c r="A29" s="29" t="s">
        <v>139</v>
      </c>
      <c r="B29" s="30">
        <v>1638</v>
      </c>
      <c r="C29" s="31"/>
      <c r="D29" s="31"/>
      <c r="E29" s="31"/>
      <c r="F29" s="31"/>
      <c r="G29" s="31"/>
    </row>
    <row r="30" spans="1:7" s="28" customFormat="1">
      <c r="A30" s="29" t="s">
        <v>140</v>
      </c>
      <c r="B30" s="30">
        <v>1652</v>
      </c>
      <c r="C30" s="31"/>
      <c r="D30" s="31"/>
      <c r="E30" s="31"/>
      <c r="F30" s="31"/>
      <c r="G30" s="31"/>
    </row>
    <row r="31" spans="1:7" s="28" customFormat="1">
      <c r="A31" s="29" t="s">
        <v>141</v>
      </c>
      <c r="B31" s="30">
        <v>3926</v>
      </c>
      <c r="C31" s="31"/>
      <c r="D31" s="31"/>
      <c r="E31" s="31"/>
      <c r="F31" s="31"/>
      <c r="G31" s="31"/>
    </row>
    <row r="32" spans="1:7" s="28" customFormat="1">
      <c r="A32" s="29" t="s">
        <v>142</v>
      </c>
      <c r="B32" s="31">
        <v>2003</v>
      </c>
      <c r="C32" s="30">
        <v>2003</v>
      </c>
      <c r="D32" s="31"/>
      <c r="E32" s="31"/>
      <c r="F32" s="31"/>
      <c r="G32" s="31"/>
    </row>
    <row r="33" spans="1:7" s="28" customFormat="1">
      <c r="A33" s="26" t="s">
        <v>143</v>
      </c>
      <c r="B33" s="27">
        <f t="shared" ref="B33:G33" si="1">SUM(B34:B40)</f>
        <v>23991</v>
      </c>
      <c r="C33" s="27">
        <f t="shared" si="1"/>
        <v>1518</v>
      </c>
      <c r="D33" s="27">
        <f t="shared" si="1"/>
        <v>414</v>
      </c>
      <c r="E33" s="27">
        <f t="shared" si="1"/>
        <v>0</v>
      </c>
      <c r="F33" s="27">
        <f t="shared" si="1"/>
        <v>414</v>
      </c>
      <c r="G33" s="27">
        <f t="shared" si="1"/>
        <v>254</v>
      </c>
    </row>
    <row r="34" spans="1:7" s="33" customFormat="1" ht="29.25" customHeight="1">
      <c r="A34" s="32" t="s">
        <v>144</v>
      </c>
      <c r="B34" s="31">
        <v>13690</v>
      </c>
      <c r="C34" s="31"/>
      <c r="D34" s="31">
        <v>414</v>
      </c>
      <c r="E34" s="31"/>
      <c r="F34" s="31">
        <f>D34+E34</f>
        <v>414</v>
      </c>
      <c r="G34" s="31">
        <v>19</v>
      </c>
    </row>
    <row r="35" spans="1:7" s="33" customFormat="1" ht="29.25" customHeight="1">
      <c r="A35" s="32" t="s">
        <v>145</v>
      </c>
      <c r="B35" s="31">
        <v>2065</v>
      </c>
      <c r="C35" s="31"/>
      <c r="D35" s="31"/>
      <c r="E35" s="31"/>
      <c r="F35" s="31"/>
      <c r="G35" s="31"/>
    </row>
    <row r="36" spans="1:7" s="33" customFormat="1">
      <c r="A36" s="32" t="s">
        <v>146</v>
      </c>
      <c r="B36" s="31">
        <f>6455+G36</f>
        <v>6686</v>
      </c>
      <c r="C36" s="31"/>
      <c r="D36" s="31"/>
      <c r="E36" s="31"/>
      <c r="F36" s="31"/>
      <c r="G36" s="31">
        <v>231</v>
      </c>
    </row>
    <row r="37" spans="1:7" s="33" customFormat="1">
      <c r="A37" s="32" t="s">
        <v>147</v>
      </c>
      <c r="B37" s="31">
        <v>0</v>
      </c>
      <c r="C37" s="31"/>
      <c r="D37" s="31"/>
      <c r="E37" s="31"/>
      <c r="F37" s="31"/>
      <c r="G37" s="31"/>
    </row>
    <row r="38" spans="1:7" s="33" customFormat="1" ht="29.25" customHeight="1">
      <c r="A38" s="32" t="s">
        <v>148</v>
      </c>
      <c r="B38" s="31">
        <v>28</v>
      </c>
      <c r="C38" s="31"/>
      <c r="D38" s="31"/>
      <c r="E38" s="31"/>
      <c r="F38" s="31"/>
      <c r="G38" s="31"/>
    </row>
    <row r="39" spans="1:7" s="33" customFormat="1" ht="29.25" customHeight="1">
      <c r="A39" s="32" t="s">
        <v>149</v>
      </c>
      <c r="B39" s="31">
        <v>1518</v>
      </c>
      <c r="C39" s="31">
        <v>1518</v>
      </c>
      <c r="D39" s="31"/>
      <c r="E39" s="31"/>
      <c r="F39" s="31"/>
      <c r="G39" s="31"/>
    </row>
    <row r="40" spans="1:7" s="33" customFormat="1">
      <c r="A40" s="32" t="s">
        <v>150</v>
      </c>
      <c r="B40" s="31">
        <v>4</v>
      </c>
      <c r="C40" s="31"/>
      <c r="D40" s="31"/>
      <c r="E40" s="31"/>
      <c r="F40" s="31"/>
      <c r="G40" s="31">
        <v>4</v>
      </c>
    </row>
    <row r="41" spans="1:7" s="33" customFormat="1" ht="29.25" customHeight="1">
      <c r="A41" s="34" t="s">
        <v>151</v>
      </c>
      <c r="B41" s="35">
        <f t="shared" ref="B41:G41" si="2">SUM(B42:B45)</f>
        <v>19576</v>
      </c>
      <c r="C41" s="35">
        <f t="shared" si="2"/>
        <v>762</v>
      </c>
      <c r="D41" s="35">
        <f t="shared" si="2"/>
        <v>15</v>
      </c>
      <c r="E41" s="35">
        <f t="shared" si="2"/>
        <v>0</v>
      </c>
      <c r="F41" s="35">
        <f t="shared" si="2"/>
        <v>15</v>
      </c>
      <c r="G41" s="35">
        <f t="shared" si="2"/>
        <v>550</v>
      </c>
    </row>
    <row r="42" spans="1:7" s="33" customFormat="1">
      <c r="A42" s="32" t="s">
        <v>152</v>
      </c>
      <c r="B42" s="31">
        <f>10861+G42</f>
        <v>11406</v>
      </c>
      <c r="C42" s="31"/>
      <c r="D42" s="31"/>
      <c r="E42" s="31"/>
      <c r="F42" s="31"/>
      <c r="G42" s="31">
        <f>495+50</f>
        <v>545</v>
      </c>
    </row>
    <row r="43" spans="1:7" s="33" customFormat="1" ht="29.25" customHeight="1">
      <c r="A43" s="32" t="s">
        <v>153</v>
      </c>
      <c r="B43" s="31">
        <f>4536+213+G43</f>
        <v>4754</v>
      </c>
      <c r="C43" s="31"/>
      <c r="D43" s="31">
        <v>15</v>
      </c>
      <c r="E43" s="31"/>
      <c r="F43" s="31">
        <f>D43+E43</f>
        <v>15</v>
      </c>
      <c r="G43" s="31">
        <v>5</v>
      </c>
    </row>
    <row r="44" spans="1:7" s="33" customFormat="1">
      <c r="A44" s="32" t="s">
        <v>154</v>
      </c>
      <c r="B44" s="31">
        <v>2654</v>
      </c>
      <c r="C44" s="31"/>
      <c r="D44" s="31"/>
      <c r="E44" s="31"/>
      <c r="F44" s="31"/>
      <c r="G44" s="31"/>
    </row>
    <row r="45" spans="1:7" s="33" customFormat="1" ht="29.25" customHeight="1">
      <c r="A45" s="32" t="s">
        <v>155</v>
      </c>
      <c r="B45" s="31">
        <v>762</v>
      </c>
      <c r="C45" s="31">
        <v>762</v>
      </c>
      <c r="D45" s="31"/>
      <c r="E45" s="31"/>
      <c r="F45" s="31"/>
      <c r="G45" s="31"/>
    </row>
    <row r="46" spans="1:7" s="33" customFormat="1" ht="29.25" customHeight="1">
      <c r="A46" s="34" t="s">
        <v>156</v>
      </c>
      <c r="B46" s="27">
        <f t="shared" ref="B46:G46" si="3">SUM(B47:B56)</f>
        <v>85106</v>
      </c>
      <c r="C46" s="27">
        <f t="shared" si="3"/>
        <v>405</v>
      </c>
      <c r="D46" s="27">
        <f t="shared" si="3"/>
        <v>9910</v>
      </c>
      <c r="E46" s="35">
        <f t="shared" si="3"/>
        <v>647</v>
      </c>
      <c r="F46" s="27">
        <f t="shared" si="3"/>
        <v>10557</v>
      </c>
      <c r="G46" s="27">
        <f t="shared" si="3"/>
        <v>4038</v>
      </c>
    </row>
    <row r="47" spans="1:7" s="33" customFormat="1">
      <c r="A47" s="32" t="s">
        <v>157</v>
      </c>
      <c r="B47" s="31">
        <f>22477+G47</f>
        <v>24477</v>
      </c>
      <c r="C47" s="31"/>
      <c r="D47" s="31">
        <v>840</v>
      </c>
      <c r="E47" s="31">
        <v>75</v>
      </c>
      <c r="F47" s="31">
        <f>D47+E47</f>
        <v>915</v>
      </c>
      <c r="G47" s="31">
        <v>2000</v>
      </c>
    </row>
    <row r="48" spans="1:7" s="33" customFormat="1">
      <c r="A48" s="32" t="s">
        <v>158</v>
      </c>
      <c r="B48" s="31">
        <f>20330+G48</f>
        <v>21430</v>
      </c>
      <c r="C48" s="31"/>
      <c r="D48" s="31">
        <v>2661</v>
      </c>
      <c r="E48" s="31">
        <f>272+13</f>
        <v>285</v>
      </c>
      <c r="F48" s="31">
        <f>D48+E48</f>
        <v>2946</v>
      </c>
      <c r="G48" s="31">
        <v>1100</v>
      </c>
    </row>
    <row r="49" spans="1:7" s="33" customFormat="1">
      <c r="A49" s="32" t="s">
        <v>159</v>
      </c>
      <c r="B49" s="31">
        <f>12189+G49</f>
        <v>12314</v>
      </c>
      <c r="C49" s="31">
        <v>405</v>
      </c>
      <c r="D49" s="31">
        <v>446</v>
      </c>
      <c r="E49" s="31"/>
      <c r="F49" s="31">
        <f>D49+E49</f>
        <v>446</v>
      </c>
      <c r="G49" s="31">
        <v>125</v>
      </c>
    </row>
    <row r="50" spans="1:7" s="33" customFormat="1">
      <c r="A50" s="32" t="s">
        <v>160</v>
      </c>
      <c r="B50" s="31">
        <f>7353+G50</f>
        <v>7472</v>
      </c>
      <c r="C50" s="31"/>
      <c r="D50" s="31">
        <v>124</v>
      </c>
      <c r="E50" s="31">
        <f>10+16</f>
        <v>26</v>
      </c>
      <c r="F50" s="31">
        <f>D50+E50</f>
        <v>150</v>
      </c>
      <c r="G50" s="31">
        <v>119</v>
      </c>
    </row>
    <row r="51" spans="1:7" s="33" customFormat="1" ht="33.75" customHeight="1">
      <c r="A51" s="32" t="s">
        <v>161</v>
      </c>
      <c r="B51" s="31">
        <f>6588+G51</f>
        <v>6857</v>
      </c>
      <c r="C51" s="31"/>
      <c r="D51" s="31">
        <v>5839</v>
      </c>
      <c r="E51" s="31">
        <v>261</v>
      </c>
      <c r="F51" s="31">
        <f>D51+E51</f>
        <v>6100</v>
      </c>
      <c r="G51" s="31">
        <v>269</v>
      </c>
    </row>
    <row r="52" spans="1:7" s="33" customFormat="1" ht="31.5">
      <c r="A52" s="32" t="s">
        <v>162</v>
      </c>
      <c r="B52" s="31">
        <f>966+G52</f>
        <v>1016</v>
      </c>
      <c r="C52" s="31"/>
      <c r="D52" s="31"/>
      <c r="E52" s="31"/>
      <c r="F52" s="31"/>
      <c r="G52" s="31">
        <v>50</v>
      </c>
    </row>
    <row r="53" spans="1:7" s="33" customFormat="1" ht="31.5">
      <c r="A53" s="32" t="s">
        <v>163</v>
      </c>
      <c r="B53" s="31">
        <v>611</v>
      </c>
      <c r="C53" s="31"/>
      <c r="D53" s="31"/>
      <c r="E53" s="31"/>
      <c r="F53" s="31"/>
      <c r="G53" s="31">
        <v>4</v>
      </c>
    </row>
    <row r="54" spans="1:7" s="33" customFormat="1">
      <c r="A54" s="32" t="s">
        <v>164</v>
      </c>
      <c r="B54" s="31">
        <f>4760+G54</f>
        <v>5124</v>
      </c>
      <c r="C54" s="31"/>
      <c r="D54" s="31"/>
      <c r="E54" s="31"/>
      <c r="F54" s="31"/>
      <c r="G54" s="31">
        <v>364</v>
      </c>
    </row>
    <row r="55" spans="1:7" s="33" customFormat="1">
      <c r="A55" s="32" t="s">
        <v>165</v>
      </c>
      <c r="B55" s="31">
        <v>4663</v>
      </c>
      <c r="C55" s="31"/>
      <c r="D55" s="31"/>
      <c r="E55" s="31"/>
      <c r="F55" s="31"/>
      <c r="G55" s="31"/>
    </row>
    <row r="56" spans="1:7" s="33" customFormat="1">
      <c r="A56" s="32" t="s">
        <v>166</v>
      </c>
      <c r="B56" s="31">
        <v>1142</v>
      </c>
      <c r="C56" s="31"/>
      <c r="D56" s="31"/>
      <c r="E56" s="31"/>
      <c r="F56" s="31"/>
      <c r="G56" s="31">
        <v>7</v>
      </c>
    </row>
    <row r="57" spans="1:7" s="33" customFormat="1" ht="29.25" customHeight="1">
      <c r="A57" s="34" t="s">
        <v>167</v>
      </c>
      <c r="B57" s="35">
        <f t="shared" ref="B57:G57" si="4">B6+B33+B41+B46</f>
        <v>192626</v>
      </c>
      <c r="C57" s="35">
        <f t="shared" si="4"/>
        <v>4688</v>
      </c>
      <c r="D57" s="35">
        <f t="shared" si="4"/>
        <v>10339</v>
      </c>
      <c r="E57" s="35">
        <f t="shared" si="4"/>
        <v>647</v>
      </c>
      <c r="F57" s="35">
        <f t="shared" si="4"/>
        <v>10986</v>
      </c>
      <c r="G57" s="35">
        <f t="shared" si="4"/>
        <v>4842</v>
      </c>
    </row>
    <row r="58" spans="1:7" s="33" customFormat="1">
      <c r="A58" s="32" t="s">
        <v>168</v>
      </c>
      <c r="B58" s="31">
        <v>8</v>
      </c>
      <c r="C58" s="31">
        <v>8</v>
      </c>
      <c r="D58" s="31"/>
      <c r="E58" s="31"/>
      <c r="F58" s="31"/>
      <c r="G58" s="31"/>
    </row>
    <row r="59" spans="1:7" s="33" customFormat="1">
      <c r="A59" s="32" t="s">
        <v>169</v>
      </c>
      <c r="B59" s="31">
        <f>G59</f>
        <v>235</v>
      </c>
      <c r="C59" s="31"/>
      <c r="D59" s="31"/>
      <c r="E59" s="31">
        <v>2</v>
      </c>
      <c r="F59" s="31">
        <f>D59+E59</f>
        <v>2</v>
      </c>
      <c r="G59" s="31">
        <v>235</v>
      </c>
    </row>
    <row r="60" spans="1:7" s="33" customFormat="1" ht="33" customHeight="1">
      <c r="A60" s="32" t="s">
        <v>170</v>
      </c>
      <c r="B60" s="31">
        <v>589</v>
      </c>
      <c r="C60" s="31"/>
      <c r="D60" s="31"/>
      <c r="E60" s="31"/>
      <c r="F60" s="31"/>
      <c r="G60" s="31"/>
    </row>
    <row r="61" spans="1:7" s="33" customFormat="1" ht="31.5">
      <c r="A61" s="34" t="s">
        <v>171</v>
      </c>
      <c r="B61" s="36">
        <f t="shared" ref="B61:G61" si="5">SUM(B58:B60)</f>
        <v>832</v>
      </c>
      <c r="C61" s="36">
        <f t="shared" si="5"/>
        <v>8</v>
      </c>
      <c r="D61" s="36">
        <f t="shared" si="5"/>
        <v>0</v>
      </c>
      <c r="E61" s="36">
        <f t="shared" si="5"/>
        <v>2</v>
      </c>
      <c r="F61" s="36">
        <f t="shared" si="5"/>
        <v>2</v>
      </c>
      <c r="G61" s="36">
        <f t="shared" si="5"/>
        <v>235</v>
      </c>
    </row>
    <row r="62" spans="1:7" s="33" customFormat="1">
      <c r="A62" s="34" t="s">
        <v>172</v>
      </c>
      <c r="B62" s="35">
        <f>B57+B61</f>
        <v>193458</v>
      </c>
      <c r="C62" s="35">
        <f t="shared" ref="C62:G62" si="6">C57+C61</f>
        <v>4696</v>
      </c>
      <c r="D62" s="35">
        <f t="shared" si="6"/>
        <v>10339</v>
      </c>
      <c r="E62" s="35">
        <f t="shared" si="6"/>
        <v>649</v>
      </c>
      <c r="F62" s="35">
        <f t="shared" si="6"/>
        <v>10988</v>
      </c>
      <c r="G62" s="35">
        <f t="shared" si="6"/>
        <v>5077</v>
      </c>
    </row>
    <row r="63" spans="1:7" s="39" customFormat="1" ht="31.5">
      <c r="A63" s="37" t="s">
        <v>173</v>
      </c>
      <c r="B63" s="38">
        <v>5000</v>
      </c>
      <c r="C63" s="38">
        <v>625</v>
      </c>
      <c r="D63" s="38">
        <v>122</v>
      </c>
      <c r="E63" s="38">
        <v>264</v>
      </c>
      <c r="F63" s="38">
        <f>D63+E63</f>
        <v>386</v>
      </c>
      <c r="G63" s="38">
        <v>2138</v>
      </c>
    </row>
    <row r="64" spans="1:7" s="39" customFormat="1" ht="29.25" customHeight="1" thickBot="1">
      <c r="A64" s="40" t="s">
        <v>174</v>
      </c>
      <c r="B64" s="41">
        <f>B62+B63</f>
        <v>198458</v>
      </c>
      <c r="C64" s="41">
        <f t="shared" ref="C64:G64" si="7">C62+C63</f>
        <v>5321</v>
      </c>
      <c r="D64" s="41">
        <f t="shared" si="7"/>
        <v>10461</v>
      </c>
      <c r="E64" s="41">
        <f t="shared" si="7"/>
        <v>913</v>
      </c>
      <c r="F64" s="41">
        <f t="shared" si="7"/>
        <v>11374</v>
      </c>
      <c r="G64" s="41">
        <f t="shared" si="7"/>
        <v>7215</v>
      </c>
    </row>
    <row r="65" spans="1:7" ht="24" customHeight="1" thickBot="1">
      <c r="A65" s="42" t="s">
        <v>175</v>
      </c>
      <c r="B65" s="43">
        <v>198458</v>
      </c>
      <c r="C65" s="43">
        <v>5321</v>
      </c>
      <c r="D65" s="43"/>
      <c r="E65" s="43"/>
      <c r="F65" s="43">
        <v>11374</v>
      </c>
      <c r="G65" s="43"/>
    </row>
    <row r="66" spans="1:7" ht="16.5" thickBot="1">
      <c r="A66" s="44" t="s">
        <v>176</v>
      </c>
      <c r="B66" s="45">
        <f>B64-B65</f>
        <v>0</v>
      </c>
      <c r="C66" s="45">
        <f>C64-C65</f>
        <v>0</v>
      </c>
      <c r="D66" s="45"/>
      <c r="E66" s="45"/>
      <c r="F66" s="45">
        <f>F64-F65</f>
        <v>0</v>
      </c>
      <c r="G66" s="45"/>
    </row>
  </sheetData>
  <mergeCells count="5">
    <mergeCell ref="A2:G2"/>
    <mergeCell ref="A3:A4"/>
    <mergeCell ref="B3:B4"/>
    <mergeCell ref="C3:G3"/>
    <mergeCell ref="D4:F4"/>
  </mergeCells>
  <printOptions horizontalCentered="1" verticalCentered="1"/>
  <pageMargins left="0" right="0" top="0" bottom="0" header="0.31496062992125984" footer="0.31496062992125984"/>
  <pageSetup paperSize="9" scale="4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92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39</v>
      </c>
      <c r="B9" s="11">
        <f>SUM(C9:F9)</f>
        <v>28</v>
      </c>
      <c r="C9" s="11">
        <v>7</v>
      </c>
      <c r="D9" s="11">
        <v>9</v>
      </c>
      <c r="E9" s="11">
        <v>7</v>
      </c>
      <c r="F9" s="11">
        <v>5</v>
      </c>
    </row>
    <row r="10" spans="1:6" ht="15.75">
      <c r="A10" s="19" t="s">
        <v>46</v>
      </c>
      <c r="B10" s="15">
        <f>SUM(B$9)</f>
        <v>28</v>
      </c>
      <c r="C10" s="15">
        <f>SUM(C$9)</f>
        <v>7</v>
      </c>
      <c r="D10" s="15">
        <f>SUM(D$9)</f>
        <v>9</v>
      </c>
      <c r="E10" s="15">
        <f>SUM(E$9)</f>
        <v>7</v>
      </c>
      <c r="F10" s="15">
        <f>SUM(F$9)</f>
        <v>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AD48" sqref="AD4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91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5698</v>
      </c>
      <c r="C9" s="11">
        <v>1098</v>
      </c>
      <c r="D9" s="11">
        <v>1654</v>
      </c>
      <c r="E9" s="11">
        <v>1505</v>
      </c>
      <c r="F9" s="11">
        <v>1441</v>
      </c>
    </row>
    <row r="10" spans="1:6" ht="15.75">
      <c r="A10" s="18" t="s">
        <v>20</v>
      </c>
      <c r="B10" s="11">
        <f>SUM(C10:F10)</f>
        <v>74</v>
      </c>
      <c r="C10" s="11">
        <v>49</v>
      </c>
      <c r="D10" s="11"/>
      <c r="E10" s="11"/>
      <c r="F10" s="11">
        <v>25</v>
      </c>
    </row>
    <row r="11" spans="1:6" ht="15.75">
      <c r="A11" s="18" t="s">
        <v>26</v>
      </c>
      <c r="B11" s="11">
        <f>SUM(C11:F11)</f>
        <v>683</v>
      </c>
      <c r="C11" s="11">
        <v>147</v>
      </c>
      <c r="D11" s="11">
        <v>194</v>
      </c>
      <c r="E11" s="11">
        <v>177</v>
      </c>
      <c r="F11" s="11">
        <v>165</v>
      </c>
    </row>
    <row r="12" spans="1:6" ht="15.75">
      <c r="A12" s="19" t="s">
        <v>46</v>
      </c>
      <c r="B12" s="15">
        <f>SUM(B$9:B11)</f>
        <v>6455</v>
      </c>
      <c r="C12" s="15">
        <f>SUM(C$9:C11)</f>
        <v>1294</v>
      </c>
      <c r="D12" s="15">
        <f>SUM(D$9:D11)</f>
        <v>1848</v>
      </c>
      <c r="E12" s="15">
        <f>SUM(E$9:E11)</f>
        <v>1682</v>
      </c>
      <c r="F12" s="15">
        <f>SUM(F$9:F11)</f>
        <v>1631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90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28</v>
      </c>
      <c r="B9" s="11">
        <f>SUM(C9:F9)</f>
        <v>15</v>
      </c>
      <c r="C9" s="11"/>
      <c r="D9" s="11"/>
      <c r="E9" s="11"/>
      <c r="F9" s="11">
        <v>15</v>
      </c>
    </row>
    <row r="10" spans="1:6" ht="15.75">
      <c r="A10" s="18" t="s">
        <v>32</v>
      </c>
      <c r="B10" s="11">
        <f>SUM(C10:F10)</f>
        <v>4520</v>
      </c>
      <c r="C10" s="11">
        <v>1868</v>
      </c>
      <c r="D10" s="11">
        <v>1189</v>
      </c>
      <c r="E10" s="11">
        <v>1463</v>
      </c>
      <c r="F10" s="11"/>
    </row>
    <row r="11" spans="1:6" ht="15.75">
      <c r="A11" s="18" t="s">
        <v>41</v>
      </c>
      <c r="B11" s="11">
        <f>SUM(C11:F11)</f>
        <v>1</v>
      </c>
      <c r="C11" s="11"/>
      <c r="D11" s="11">
        <v>1</v>
      </c>
      <c r="E11" s="11"/>
      <c r="F11" s="11"/>
    </row>
    <row r="12" spans="1:6" ht="15.75">
      <c r="A12" s="19" t="s">
        <v>46</v>
      </c>
      <c r="B12" s="15">
        <f>SUM(B$9:B11)</f>
        <v>4536</v>
      </c>
      <c r="C12" s="15">
        <f>SUM(C$9:C11)</f>
        <v>1868</v>
      </c>
      <c r="D12" s="15">
        <f>SUM(D$9:D11)</f>
        <v>1190</v>
      </c>
      <c r="E12" s="15">
        <f>SUM(E$9:E11)</f>
        <v>1463</v>
      </c>
      <c r="F12" s="15">
        <f>SUM(F$9:F11)</f>
        <v>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89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24</v>
      </c>
      <c r="B9" s="11">
        <f>SUM(C9:F9)</f>
        <v>110</v>
      </c>
      <c r="C9" s="11">
        <v>29</v>
      </c>
      <c r="D9" s="11">
        <v>40</v>
      </c>
      <c r="E9" s="11">
        <v>22</v>
      </c>
      <c r="F9" s="11">
        <v>19</v>
      </c>
    </row>
    <row r="10" spans="1:6" ht="15.75">
      <c r="A10" s="18" t="s">
        <v>36</v>
      </c>
      <c r="B10" s="11">
        <f>SUM(C10:F10)</f>
        <v>103</v>
      </c>
      <c r="C10" s="11">
        <v>41</v>
      </c>
      <c r="D10" s="11">
        <v>30</v>
      </c>
      <c r="E10" s="11">
        <v>15</v>
      </c>
      <c r="F10" s="11">
        <v>17</v>
      </c>
    </row>
    <row r="11" spans="1:6" ht="15.75">
      <c r="A11" s="19" t="s">
        <v>46</v>
      </c>
      <c r="B11" s="15">
        <f>SUM(B$9:B10)</f>
        <v>213</v>
      </c>
      <c r="C11" s="15">
        <f>SUM(C$9:C10)</f>
        <v>70</v>
      </c>
      <c r="D11" s="15">
        <f>SUM(D$9:D10)</f>
        <v>70</v>
      </c>
      <c r="E11" s="15">
        <f>SUM(E$9:E10)</f>
        <v>37</v>
      </c>
      <c r="F11" s="15">
        <f>SUM(F$9:F10)</f>
        <v>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3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88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2" si="0">SUM(C9:F9)</f>
        <v>3649</v>
      </c>
      <c r="C9" s="11">
        <v>1175</v>
      </c>
      <c r="D9" s="11">
        <v>967</v>
      </c>
      <c r="E9" s="11">
        <v>1426</v>
      </c>
      <c r="F9" s="11">
        <v>81</v>
      </c>
    </row>
    <row r="10" spans="1:6" ht="15.75">
      <c r="A10" s="18" t="s">
        <v>11</v>
      </c>
      <c r="B10" s="11">
        <f t="shared" si="0"/>
        <v>229</v>
      </c>
      <c r="C10" s="11">
        <v>51</v>
      </c>
      <c r="D10" s="11">
        <v>64</v>
      </c>
      <c r="E10" s="11">
        <v>69</v>
      </c>
      <c r="F10" s="11">
        <v>45</v>
      </c>
    </row>
    <row r="11" spans="1:6" ht="15.75">
      <c r="A11" s="18" t="s">
        <v>21</v>
      </c>
      <c r="B11" s="11">
        <f t="shared" si="0"/>
        <v>938</v>
      </c>
      <c r="C11" s="11">
        <v>312</v>
      </c>
      <c r="D11" s="11">
        <v>330</v>
      </c>
      <c r="E11" s="11">
        <v>261</v>
      </c>
      <c r="F11" s="11">
        <v>35</v>
      </c>
    </row>
    <row r="12" spans="1:6" ht="15.75">
      <c r="A12" s="18" t="s">
        <v>24</v>
      </c>
      <c r="B12" s="11">
        <f t="shared" si="0"/>
        <v>562</v>
      </c>
      <c r="C12" s="11">
        <v>151</v>
      </c>
      <c r="D12" s="11">
        <v>135</v>
      </c>
      <c r="E12" s="11">
        <v>134</v>
      </c>
      <c r="F12" s="11">
        <v>142</v>
      </c>
    </row>
    <row r="13" spans="1:6" ht="15.75">
      <c r="A13" s="18" t="s">
        <v>26</v>
      </c>
      <c r="B13" s="11">
        <f t="shared" si="0"/>
        <v>524</v>
      </c>
      <c r="C13" s="11">
        <v>188</v>
      </c>
      <c r="D13" s="11">
        <v>155</v>
      </c>
      <c r="E13" s="11">
        <v>180</v>
      </c>
      <c r="F13" s="11">
        <v>1</v>
      </c>
    </row>
    <row r="14" spans="1:6" ht="15.75">
      <c r="A14" s="18" t="s">
        <v>27</v>
      </c>
      <c r="B14" s="11">
        <f t="shared" si="0"/>
        <v>67</v>
      </c>
      <c r="C14" s="11">
        <v>24</v>
      </c>
      <c r="D14" s="11">
        <v>24</v>
      </c>
      <c r="E14" s="11">
        <v>14</v>
      </c>
      <c r="F14" s="11">
        <v>5</v>
      </c>
    </row>
    <row r="15" spans="1:6" ht="15.75">
      <c r="A15" s="18" t="s">
        <v>30</v>
      </c>
      <c r="B15" s="11">
        <f t="shared" si="0"/>
        <v>381</v>
      </c>
      <c r="C15" s="11">
        <v>121</v>
      </c>
      <c r="D15" s="11">
        <v>97</v>
      </c>
      <c r="E15" s="11">
        <v>91</v>
      </c>
      <c r="F15" s="11">
        <v>72</v>
      </c>
    </row>
    <row r="16" spans="1:6" ht="15.75">
      <c r="A16" s="18" t="s">
        <v>32</v>
      </c>
      <c r="B16" s="11">
        <f t="shared" si="0"/>
        <v>1227</v>
      </c>
      <c r="C16" s="11">
        <v>524</v>
      </c>
      <c r="D16" s="11">
        <v>354</v>
      </c>
      <c r="E16" s="11">
        <v>346</v>
      </c>
      <c r="F16" s="11">
        <v>3</v>
      </c>
    </row>
    <row r="17" spans="1:6" ht="15.75">
      <c r="A17" s="18" t="s">
        <v>35</v>
      </c>
      <c r="B17" s="11">
        <f t="shared" si="0"/>
        <v>954</v>
      </c>
      <c r="C17" s="11">
        <v>271</v>
      </c>
      <c r="D17" s="11">
        <v>311</v>
      </c>
      <c r="E17" s="11">
        <v>217</v>
      </c>
      <c r="F17" s="11">
        <v>155</v>
      </c>
    </row>
    <row r="18" spans="1:6" ht="15.75">
      <c r="A18" s="18" t="s">
        <v>39</v>
      </c>
      <c r="B18" s="11">
        <f t="shared" si="0"/>
        <v>563</v>
      </c>
      <c r="C18" s="11">
        <v>144</v>
      </c>
      <c r="D18" s="11">
        <v>157</v>
      </c>
      <c r="E18" s="11">
        <v>158</v>
      </c>
      <c r="F18" s="11">
        <v>104</v>
      </c>
    </row>
    <row r="19" spans="1:6" ht="15.75">
      <c r="A19" s="18" t="s">
        <v>40</v>
      </c>
      <c r="B19" s="11">
        <f t="shared" si="0"/>
        <v>585</v>
      </c>
      <c r="C19" s="11">
        <v>191</v>
      </c>
      <c r="D19" s="11">
        <v>172</v>
      </c>
      <c r="E19" s="11">
        <v>160</v>
      </c>
      <c r="F19" s="11">
        <v>62</v>
      </c>
    </row>
    <row r="20" spans="1:6" ht="15.75">
      <c r="A20" s="18" t="s">
        <v>41</v>
      </c>
      <c r="B20" s="11">
        <f t="shared" si="0"/>
        <v>488</v>
      </c>
      <c r="C20" s="11">
        <v>134</v>
      </c>
      <c r="D20" s="11">
        <v>175</v>
      </c>
      <c r="E20" s="11">
        <v>151</v>
      </c>
      <c r="F20" s="11">
        <v>28</v>
      </c>
    </row>
    <row r="21" spans="1:6" ht="15.75">
      <c r="A21" s="18" t="s">
        <v>42</v>
      </c>
      <c r="B21" s="11">
        <f t="shared" si="0"/>
        <v>412</v>
      </c>
      <c r="C21" s="11">
        <v>97</v>
      </c>
      <c r="D21" s="11">
        <v>127</v>
      </c>
      <c r="E21" s="11">
        <v>101</v>
      </c>
      <c r="F21" s="11">
        <v>87</v>
      </c>
    </row>
    <row r="22" spans="1:6" ht="15.75">
      <c r="A22" s="18" t="s">
        <v>43</v>
      </c>
      <c r="B22" s="11">
        <f t="shared" si="0"/>
        <v>282</v>
      </c>
      <c r="C22" s="11">
        <v>70</v>
      </c>
      <c r="D22" s="11">
        <v>78</v>
      </c>
      <c r="E22" s="11">
        <v>89</v>
      </c>
      <c r="F22" s="11">
        <v>45</v>
      </c>
    </row>
    <row r="23" spans="1:6" ht="15.75">
      <c r="A23" s="19" t="s">
        <v>46</v>
      </c>
      <c r="B23" s="15">
        <f>SUM(B$9:B22)</f>
        <v>10861</v>
      </c>
      <c r="C23" s="15">
        <f>SUM(C$9:C22)</f>
        <v>3453</v>
      </c>
      <c r="D23" s="15">
        <f>SUM(D$9:D22)</f>
        <v>3146</v>
      </c>
      <c r="E23" s="15">
        <f>SUM(E$9:E22)</f>
        <v>3397</v>
      </c>
      <c r="F23" s="15">
        <f>SUM(F$9:F22)</f>
        <v>865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87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1311</v>
      </c>
      <c r="C9" s="11">
        <v>267</v>
      </c>
      <c r="D9" s="11">
        <v>705</v>
      </c>
      <c r="E9" s="11">
        <v>122</v>
      </c>
      <c r="F9" s="11">
        <v>217</v>
      </c>
    </row>
    <row r="10" spans="1:6" ht="15.75">
      <c r="A10" s="18" t="s">
        <v>26</v>
      </c>
      <c r="B10" s="11">
        <f>SUM(C10:F10)</f>
        <v>53</v>
      </c>
      <c r="C10" s="11">
        <v>8</v>
      </c>
      <c r="D10" s="11">
        <v>24</v>
      </c>
      <c r="E10" s="11"/>
      <c r="F10" s="11">
        <v>21</v>
      </c>
    </row>
    <row r="11" spans="1:6" ht="15.75">
      <c r="A11" s="18" t="s">
        <v>36</v>
      </c>
      <c r="B11" s="11">
        <f>SUM(C11:F11)</f>
        <v>1290</v>
      </c>
      <c r="C11" s="11">
        <v>545</v>
      </c>
      <c r="D11" s="11">
        <v>121</v>
      </c>
      <c r="E11" s="11">
        <v>624</v>
      </c>
      <c r="F11" s="11"/>
    </row>
    <row r="12" spans="1:6" ht="15.75">
      <c r="A12" s="19" t="s">
        <v>46</v>
      </c>
      <c r="B12" s="15">
        <f>SUM(B$9:B11)</f>
        <v>2654</v>
      </c>
      <c r="C12" s="15">
        <f>SUM(C$9:C11)</f>
        <v>820</v>
      </c>
      <c r="D12" s="15">
        <f>SUM(D$9:D11)</f>
        <v>850</v>
      </c>
      <c r="E12" s="15">
        <f>SUM(E$9:E11)</f>
        <v>746</v>
      </c>
      <c r="F12" s="15">
        <f>SUM(F$9:F11)</f>
        <v>238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86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762</v>
      </c>
      <c r="C9" s="11">
        <v>132</v>
      </c>
      <c r="D9" s="11">
        <v>180</v>
      </c>
      <c r="E9" s="11">
        <v>252</v>
      </c>
      <c r="F9" s="11">
        <v>198</v>
      </c>
    </row>
    <row r="10" spans="1:6" ht="15.75">
      <c r="A10" s="19" t="s">
        <v>46</v>
      </c>
      <c r="B10" s="15">
        <f>SUM(B$9)</f>
        <v>762</v>
      </c>
      <c r="C10" s="15">
        <f>SUM(C$9)</f>
        <v>132</v>
      </c>
      <c r="D10" s="15">
        <f>SUM(D$9)</f>
        <v>180</v>
      </c>
      <c r="E10" s="15">
        <f>SUM(E$9)</f>
        <v>252</v>
      </c>
      <c r="F10" s="15">
        <f>SUM(F$9)</f>
        <v>198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85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592</v>
      </c>
      <c r="C9" s="11">
        <v>95</v>
      </c>
      <c r="D9" s="11">
        <v>138</v>
      </c>
      <c r="E9" s="11">
        <v>133</v>
      </c>
      <c r="F9" s="11">
        <v>226</v>
      </c>
    </row>
    <row r="10" spans="1:6" ht="15.75">
      <c r="A10" s="18" t="s">
        <v>20</v>
      </c>
      <c r="B10" s="11">
        <f t="shared" si="0"/>
        <v>69</v>
      </c>
      <c r="C10" s="11">
        <v>25</v>
      </c>
      <c r="D10" s="11">
        <v>17</v>
      </c>
      <c r="E10" s="11">
        <v>17</v>
      </c>
      <c r="F10" s="11">
        <v>10</v>
      </c>
    </row>
    <row r="11" spans="1:6" ht="15.75">
      <c r="A11" s="18" t="s">
        <v>24</v>
      </c>
      <c r="B11" s="11">
        <f t="shared" si="0"/>
        <v>252</v>
      </c>
      <c r="C11" s="11">
        <v>65</v>
      </c>
      <c r="D11" s="11">
        <v>63</v>
      </c>
      <c r="E11" s="11">
        <v>69</v>
      </c>
      <c r="F11" s="11">
        <v>55</v>
      </c>
    </row>
    <row r="12" spans="1:6" ht="15.75">
      <c r="A12" s="18" t="s">
        <v>31</v>
      </c>
      <c r="B12" s="11">
        <f t="shared" si="0"/>
        <v>278</v>
      </c>
      <c r="C12" s="11">
        <v>45</v>
      </c>
      <c r="D12" s="11">
        <v>60</v>
      </c>
      <c r="E12" s="11">
        <v>63</v>
      </c>
      <c r="F12" s="11">
        <v>110</v>
      </c>
    </row>
    <row r="13" spans="1:6" ht="15.75">
      <c r="A13" s="18" t="s">
        <v>36</v>
      </c>
      <c r="B13" s="11">
        <f t="shared" si="0"/>
        <v>1092</v>
      </c>
      <c r="C13" s="11">
        <v>187</v>
      </c>
      <c r="D13" s="11">
        <v>172</v>
      </c>
      <c r="E13" s="11">
        <v>414</v>
      </c>
      <c r="F13" s="11">
        <v>319</v>
      </c>
    </row>
    <row r="14" spans="1:6" ht="15.75">
      <c r="A14" s="18" t="s">
        <v>39</v>
      </c>
      <c r="B14" s="11">
        <f t="shared" si="0"/>
        <v>167</v>
      </c>
      <c r="C14" s="11">
        <v>36</v>
      </c>
      <c r="D14" s="11">
        <v>41</v>
      </c>
      <c r="E14" s="11">
        <v>42</v>
      </c>
      <c r="F14" s="11">
        <v>48</v>
      </c>
    </row>
    <row r="15" spans="1:6" ht="15.75">
      <c r="A15" s="18" t="s">
        <v>41</v>
      </c>
      <c r="B15" s="11">
        <f t="shared" si="0"/>
        <v>546</v>
      </c>
      <c r="C15" s="11">
        <v>121</v>
      </c>
      <c r="D15" s="11">
        <v>137</v>
      </c>
      <c r="E15" s="11">
        <v>142</v>
      </c>
      <c r="F15" s="11">
        <v>146</v>
      </c>
    </row>
    <row r="16" spans="1:6" ht="15.75">
      <c r="A16" s="19" t="s">
        <v>46</v>
      </c>
      <c r="B16" s="15">
        <f>SUM(B$9:B15)</f>
        <v>2996</v>
      </c>
      <c r="C16" s="15">
        <f>SUM(C$9:C15)</f>
        <v>574</v>
      </c>
      <c r="D16" s="15">
        <f>SUM(D$9:D15)</f>
        <v>628</v>
      </c>
      <c r="E16" s="15">
        <f>SUM(E$9:E15)</f>
        <v>880</v>
      </c>
      <c r="F16" s="15">
        <f>SUM(F$9:F15)</f>
        <v>914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84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80</v>
      </c>
      <c r="C9" s="11">
        <v>16</v>
      </c>
      <c r="D9" s="11">
        <v>19</v>
      </c>
      <c r="E9" s="11">
        <v>27</v>
      </c>
      <c r="F9" s="11">
        <v>18</v>
      </c>
    </row>
    <row r="10" spans="1:6" ht="15.75">
      <c r="A10" s="18" t="s">
        <v>24</v>
      </c>
      <c r="B10" s="11">
        <f>SUM(C10:F10)</f>
        <v>206</v>
      </c>
      <c r="C10" s="11">
        <v>33</v>
      </c>
      <c r="D10" s="11">
        <v>39</v>
      </c>
      <c r="E10" s="11">
        <v>54</v>
      </c>
      <c r="F10" s="11">
        <v>80</v>
      </c>
    </row>
    <row r="11" spans="1:6" ht="15.75">
      <c r="A11" s="18" t="s">
        <v>31</v>
      </c>
      <c r="B11" s="11">
        <f>SUM(C11:F11)</f>
        <v>253</v>
      </c>
      <c r="C11" s="11">
        <v>58</v>
      </c>
      <c r="D11" s="11">
        <v>59</v>
      </c>
      <c r="E11" s="11">
        <v>74</v>
      </c>
      <c r="F11" s="11">
        <v>62</v>
      </c>
    </row>
    <row r="12" spans="1:6" ht="15.75">
      <c r="A12" s="18" t="s">
        <v>36</v>
      </c>
      <c r="B12" s="11">
        <f>SUM(C12:F12)</f>
        <v>499</v>
      </c>
      <c r="C12" s="11">
        <v>57</v>
      </c>
      <c r="D12" s="11">
        <v>84</v>
      </c>
      <c r="E12" s="11">
        <v>180</v>
      </c>
      <c r="F12" s="11">
        <v>178</v>
      </c>
    </row>
    <row r="13" spans="1:6" ht="15.75">
      <c r="A13" s="18" t="s">
        <v>41</v>
      </c>
      <c r="B13" s="11">
        <f>SUM(C13:F13)</f>
        <v>574</v>
      </c>
      <c r="C13" s="11">
        <v>109</v>
      </c>
      <c r="D13" s="11">
        <v>152</v>
      </c>
      <c r="E13" s="11">
        <v>159</v>
      </c>
      <c r="F13" s="11">
        <v>154</v>
      </c>
    </row>
    <row r="14" spans="1:6" ht="15.75">
      <c r="A14" s="19" t="s">
        <v>46</v>
      </c>
      <c r="B14" s="15">
        <f>SUM(B$9:B13)</f>
        <v>1612</v>
      </c>
      <c r="C14" s="15">
        <f>SUM(C$9:C13)</f>
        <v>273</v>
      </c>
      <c r="D14" s="15">
        <f>SUM(D$9:D13)</f>
        <v>353</v>
      </c>
      <c r="E14" s="15">
        <f>SUM(E$9:E13)</f>
        <v>494</v>
      </c>
      <c r="F14" s="15">
        <f>SUM(F$9:F13)</f>
        <v>492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83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319</v>
      </c>
      <c r="C9" s="11">
        <v>71</v>
      </c>
      <c r="D9" s="11">
        <v>90</v>
      </c>
      <c r="E9" s="11">
        <v>63</v>
      </c>
      <c r="F9" s="11">
        <v>95</v>
      </c>
    </row>
    <row r="10" spans="1:6" ht="15.75">
      <c r="A10" s="18" t="s">
        <v>20</v>
      </c>
      <c r="B10" s="11">
        <f t="shared" si="0"/>
        <v>289</v>
      </c>
      <c r="C10" s="11">
        <v>53</v>
      </c>
      <c r="D10" s="11">
        <v>49</v>
      </c>
      <c r="E10" s="11">
        <v>122</v>
      </c>
      <c r="F10" s="11">
        <v>65</v>
      </c>
    </row>
    <row r="11" spans="1:6" ht="15.75">
      <c r="A11" s="18" t="s">
        <v>24</v>
      </c>
      <c r="B11" s="11">
        <f t="shared" si="0"/>
        <v>419</v>
      </c>
      <c r="C11" s="11">
        <v>90</v>
      </c>
      <c r="D11" s="11">
        <v>113</v>
      </c>
      <c r="E11" s="11">
        <v>105</v>
      </c>
      <c r="F11" s="11">
        <v>111</v>
      </c>
    </row>
    <row r="12" spans="1:6" ht="15.75">
      <c r="A12" s="18" t="s">
        <v>31</v>
      </c>
      <c r="B12" s="11">
        <f t="shared" si="0"/>
        <v>164</v>
      </c>
      <c r="C12" s="11">
        <v>39</v>
      </c>
      <c r="D12" s="11">
        <v>41</v>
      </c>
      <c r="E12" s="11">
        <v>23</v>
      </c>
      <c r="F12" s="11">
        <v>61</v>
      </c>
    </row>
    <row r="13" spans="1:6" ht="15.75">
      <c r="A13" s="18" t="s">
        <v>36</v>
      </c>
      <c r="B13" s="11">
        <f t="shared" si="0"/>
        <v>506</v>
      </c>
      <c r="C13" s="11">
        <v>94</v>
      </c>
      <c r="D13" s="11">
        <v>129</v>
      </c>
      <c r="E13" s="11">
        <v>165</v>
      </c>
      <c r="F13" s="11">
        <v>118</v>
      </c>
    </row>
    <row r="14" spans="1:6" ht="15.75">
      <c r="A14" s="18" t="s">
        <v>39</v>
      </c>
      <c r="B14" s="11">
        <f t="shared" si="0"/>
        <v>353</v>
      </c>
      <c r="C14" s="11">
        <v>74</v>
      </c>
      <c r="D14" s="11">
        <v>102</v>
      </c>
      <c r="E14" s="11">
        <v>100</v>
      </c>
      <c r="F14" s="11">
        <v>77</v>
      </c>
    </row>
    <row r="15" spans="1:6" ht="15.75">
      <c r="A15" s="18" t="s">
        <v>41</v>
      </c>
      <c r="B15" s="11">
        <f t="shared" si="0"/>
        <v>550</v>
      </c>
      <c r="C15" s="11">
        <v>140</v>
      </c>
      <c r="D15" s="11">
        <v>130</v>
      </c>
      <c r="E15" s="11">
        <v>135</v>
      </c>
      <c r="F15" s="11">
        <v>145</v>
      </c>
    </row>
    <row r="16" spans="1:6" ht="15.75">
      <c r="A16" s="19" t="s">
        <v>46</v>
      </c>
      <c r="B16" s="15">
        <f>SUM(B$9:B15)</f>
        <v>2600</v>
      </c>
      <c r="C16" s="15">
        <f>SUM(C$9:C15)</f>
        <v>561</v>
      </c>
      <c r="D16" s="15">
        <f>SUM(D$9:D15)</f>
        <v>654</v>
      </c>
      <c r="E16" s="15">
        <f>SUM(E$9:E15)</f>
        <v>713</v>
      </c>
      <c r="F16" s="15">
        <f>SUM(F$9:F15)</f>
        <v>672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6"/>
  <sheetViews>
    <sheetView topLeftCell="B1" zoomScale="90" zoomScaleNormal="90" workbookViewId="0">
      <pane xSplit="1" ySplit="7" topLeftCell="C8" activePane="bottomRight" state="frozen"/>
      <selection activeCell="P32" sqref="P32"/>
      <selection pane="topRight" activeCell="P32" sqref="P32"/>
      <selection pane="bottomLeft" activeCell="P32" sqref="P32"/>
      <selection pane="bottomRight" activeCell="D60" sqref="D60"/>
    </sheetView>
  </sheetViews>
  <sheetFormatPr defaultRowHeight="14.1" customHeight="1"/>
  <cols>
    <col min="1" max="1" width="9.33203125" style="60"/>
    <col min="2" max="2" width="73.83203125" style="61" customWidth="1"/>
    <col min="3" max="8" width="19.33203125" style="62" customWidth="1"/>
    <col min="9" max="256" width="9.33203125" style="48"/>
    <col min="257" max="257" width="65.1640625" style="48" customWidth="1"/>
    <col min="258" max="262" width="12.83203125" style="48" customWidth="1"/>
    <col min="263" max="512" width="9.33203125" style="48"/>
    <col min="513" max="513" width="65.1640625" style="48" customWidth="1"/>
    <col min="514" max="518" width="12.83203125" style="48" customWidth="1"/>
    <col min="519" max="768" width="9.33203125" style="48"/>
    <col min="769" max="769" width="65.1640625" style="48" customWidth="1"/>
    <col min="770" max="774" width="12.83203125" style="48" customWidth="1"/>
    <col min="775" max="1024" width="9.33203125" style="48"/>
    <col min="1025" max="1025" width="65.1640625" style="48" customWidth="1"/>
    <col min="1026" max="1030" width="12.83203125" style="48" customWidth="1"/>
    <col min="1031" max="1280" width="9.33203125" style="48"/>
    <col min="1281" max="1281" width="65.1640625" style="48" customWidth="1"/>
    <col min="1282" max="1286" width="12.83203125" style="48" customWidth="1"/>
    <col min="1287" max="1536" width="9.33203125" style="48"/>
    <col min="1537" max="1537" width="65.1640625" style="48" customWidth="1"/>
    <col min="1538" max="1542" width="12.83203125" style="48" customWidth="1"/>
    <col min="1543" max="1792" width="9.33203125" style="48"/>
    <col min="1793" max="1793" width="65.1640625" style="48" customWidth="1"/>
    <col min="1794" max="1798" width="12.83203125" style="48" customWidth="1"/>
    <col min="1799" max="2048" width="9.33203125" style="48"/>
    <col min="2049" max="2049" width="65.1640625" style="48" customWidth="1"/>
    <col min="2050" max="2054" width="12.83203125" style="48" customWidth="1"/>
    <col min="2055" max="2304" width="9.33203125" style="48"/>
    <col min="2305" max="2305" width="65.1640625" style="48" customWidth="1"/>
    <col min="2306" max="2310" width="12.83203125" style="48" customWidth="1"/>
    <col min="2311" max="2560" width="9.33203125" style="48"/>
    <col min="2561" max="2561" width="65.1640625" style="48" customWidth="1"/>
    <col min="2562" max="2566" width="12.83203125" style="48" customWidth="1"/>
    <col min="2567" max="2816" width="9.33203125" style="48"/>
    <col min="2817" max="2817" width="65.1640625" style="48" customWidth="1"/>
    <col min="2818" max="2822" width="12.83203125" style="48" customWidth="1"/>
    <col min="2823" max="3072" width="9.33203125" style="48"/>
    <col min="3073" max="3073" width="65.1640625" style="48" customWidth="1"/>
    <col min="3074" max="3078" width="12.83203125" style="48" customWidth="1"/>
    <col min="3079" max="3328" width="9.33203125" style="48"/>
    <col min="3329" max="3329" width="65.1640625" style="48" customWidth="1"/>
    <col min="3330" max="3334" width="12.83203125" style="48" customWidth="1"/>
    <col min="3335" max="3584" width="9.33203125" style="48"/>
    <col min="3585" max="3585" width="65.1640625" style="48" customWidth="1"/>
    <col min="3586" max="3590" width="12.83203125" style="48" customWidth="1"/>
    <col min="3591" max="3840" width="9.33203125" style="48"/>
    <col min="3841" max="3841" width="65.1640625" style="48" customWidth="1"/>
    <col min="3842" max="3846" width="12.83203125" style="48" customWidth="1"/>
    <col min="3847" max="4096" width="9.33203125" style="48"/>
    <col min="4097" max="4097" width="65.1640625" style="48" customWidth="1"/>
    <col min="4098" max="4102" width="12.83203125" style="48" customWidth="1"/>
    <col min="4103" max="4352" width="9.33203125" style="48"/>
    <col min="4353" max="4353" width="65.1640625" style="48" customWidth="1"/>
    <col min="4354" max="4358" width="12.83203125" style="48" customWidth="1"/>
    <col min="4359" max="4608" width="9.33203125" style="48"/>
    <col min="4609" max="4609" width="65.1640625" style="48" customWidth="1"/>
    <col min="4610" max="4614" width="12.83203125" style="48" customWidth="1"/>
    <col min="4615" max="4864" width="9.33203125" style="48"/>
    <col min="4865" max="4865" width="65.1640625" style="48" customWidth="1"/>
    <col min="4866" max="4870" width="12.83203125" style="48" customWidth="1"/>
    <col min="4871" max="5120" width="9.33203125" style="48"/>
    <col min="5121" max="5121" width="65.1640625" style="48" customWidth="1"/>
    <col min="5122" max="5126" width="12.83203125" style="48" customWidth="1"/>
    <col min="5127" max="5376" width="9.33203125" style="48"/>
    <col min="5377" max="5377" width="65.1640625" style="48" customWidth="1"/>
    <col min="5378" max="5382" width="12.83203125" style="48" customWidth="1"/>
    <col min="5383" max="5632" width="9.33203125" style="48"/>
    <col min="5633" max="5633" width="65.1640625" style="48" customWidth="1"/>
    <col min="5634" max="5638" width="12.83203125" style="48" customWidth="1"/>
    <col min="5639" max="5888" width="9.33203125" style="48"/>
    <col min="5889" max="5889" width="65.1640625" style="48" customWidth="1"/>
    <col min="5890" max="5894" width="12.83203125" style="48" customWidth="1"/>
    <col min="5895" max="6144" width="9.33203125" style="48"/>
    <col min="6145" max="6145" width="65.1640625" style="48" customWidth="1"/>
    <col min="6146" max="6150" width="12.83203125" style="48" customWidth="1"/>
    <col min="6151" max="6400" width="9.33203125" style="48"/>
    <col min="6401" max="6401" width="65.1640625" style="48" customWidth="1"/>
    <col min="6402" max="6406" width="12.83203125" style="48" customWidth="1"/>
    <col min="6407" max="6656" width="9.33203125" style="48"/>
    <col min="6657" max="6657" width="65.1640625" style="48" customWidth="1"/>
    <col min="6658" max="6662" width="12.83203125" style="48" customWidth="1"/>
    <col min="6663" max="6912" width="9.33203125" style="48"/>
    <col min="6913" max="6913" width="65.1640625" style="48" customWidth="1"/>
    <col min="6914" max="6918" width="12.83203125" style="48" customWidth="1"/>
    <col min="6919" max="7168" width="9.33203125" style="48"/>
    <col min="7169" max="7169" width="65.1640625" style="48" customWidth="1"/>
    <col min="7170" max="7174" width="12.83203125" style="48" customWidth="1"/>
    <col min="7175" max="7424" width="9.33203125" style="48"/>
    <col min="7425" max="7425" width="65.1640625" style="48" customWidth="1"/>
    <col min="7426" max="7430" width="12.83203125" style="48" customWidth="1"/>
    <col min="7431" max="7680" width="9.33203125" style="48"/>
    <col min="7681" max="7681" width="65.1640625" style="48" customWidth="1"/>
    <col min="7682" max="7686" width="12.83203125" style="48" customWidth="1"/>
    <col min="7687" max="7936" width="9.33203125" style="48"/>
    <col min="7937" max="7937" width="65.1640625" style="48" customWidth="1"/>
    <col min="7938" max="7942" width="12.83203125" style="48" customWidth="1"/>
    <col min="7943" max="8192" width="9.33203125" style="48"/>
    <col min="8193" max="8193" width="65.1640625" style="48" customWidth="1"/>
    <col min="8194" max="8198" width="12.83203125" style="48" customWidth="1"/>
    <col min="8199" max="8448" width="9.33203125" style="48"/>
    <col min="8449" max="8449" width="65.1640625" style="48" customWidth="1"/>
    <col min="8450" max="8454" width="12.83203125" style="48" customWidth="1"/>
    <col min="8455" max="8704" width="9.33203125" style="48"/>
    <col min="8705" max="8705" width="65.1640625" style="48" customWidth="1"/>
    <col min="8706" max="8710" width="12.83203125" style="48" customWidth="1"/>
    <col min="8711" max="8960" width="9.33203125" style="48"/>
    <col min="8961" max="8961" width="65.1640625" style="48" customWidth="1"/>
    <col min="8962" max="8966" width="12.83203125" style="48" customWidth="1"/>
    <col min="8967" max="9216" width="9.33203125" style="48"/>
    <col min="9217" max="9217" width="65.1640625" style="48" customWidth="1"/>
    <col min="9218" max="9222" width="12.83203125" style="48" customWidth="1"/>
    <col min="9223" max="9472" width="9.33203125" style="48"/>
    <col min="9473" max="9473" width="65.1640625" style="48" customWidth="1"/>
    <col min="9474" max="9478" width="12.83203125" style="48" customWidth="1"/>
    <col min="9479" max="9728" width="9.33203125" style="48"/>
    <col min="9729" max="9729" width="65.1640625" style="48" customWidth="1"/>
    <col min="9730" max="9734" width="12.83203125" style="48" customWidth="1"/>
    <col min="9735" max="9984" width="9.33203125" style="48"/>
    <col min="9985" max="9985" width="65.1640625" style="48" customWidth="1"/>
    <col min="9986" max="9990" width="12.83203125" style="48" customWidth="1"/>
    <col min="9991" max="10240" width="9.33203125" style="48"/>
    <col min="10241" max="10241" width="65.1640625" style="48" customWidth="1"/>
    <col min="10242" max="10246" width="12.83203125" style="48" customWidth="1"/>
    <col min="10247" max="10496" width="9.33203125" style="48"/>
    <col min="10497" max="10497" width="65.1640625" style="48" customWidth="1"/>
    <col min="10498" max="10502" width="12.83203125" style="48" customWidth="1"/>
    <col min="10503" max="10752" width="9.33203125" style="48"/>
    <col min="10753" max="10753" width="65.1640625" style="48" customWidth="1"/>
    <col min="10754" max="10758" width="12.83203125" style="48" customWidth="1"/>
    <col min="10759" max="11008" width="9.33203125" style="48"/>
    <col min="11009" max="11009" width="65.1640625" style="48" customWidth="1"/>
    <col min="11010" max="11014" width="12.83203125" style="48" customWidth="1"/>
    <col min="11015" max="11264" width="9.33203125" style="48"/>
    <col min="11265" max="11265" width="65.1640625" style="48" customWidth="1"/>
    <col min="11266" max="11270" width="12.83203125" style="48" customWidth="1"/>
    <col min="11271" max="11520" width="9.33203125" style="48"/>
    <col min="11521" max="11521" width="65.1640625" style="48" customWidth="1"/>
    <col min="11522" max="11526" width="12.83203125" style="48" customWidth="1"/>
    <col min="11527" max="11776" width="9.33203125" style="48"/>
    <col min="11777" max="11777" width="65.1640625" style="48" customWidth="1"/>
    <col min="11778" max="11782" width="12.83203125" style="48" customWidth="1"/>
    <col min="11783" max="12032" width="9.33203125" style="48"/>
    <col min="12033" max="12033" width="65.1640625" style="48" customWidth="1"/>
    <col min="12034" max="12038" width="12.83203125" style="48" customWidth="1"/>
    <col min="12039" max="12288" width="9.33203125" style="48"/>
    <col min="12289" max="12289" width="65.1640625" style="48" customWidth="1"/>
    <col min="12290" max="12294" width="12.83203125" style="48" customWidth="1"/>
    <col min="12295" max="12544" width="9.33203125" style="48"/>
    <col min="12545" max="12545" width="65.1640625" style="48" customWidth="1"/>
    <col min="12546" max="12550" width="12.83203125" style="48" customWidth="1"/>
    <col min="12551" max="12800" width="9.33203125" style="48"/>
    <col min="12801" max="12801" width="65.1640625" style="48" customWidth="1"/>
    <col min="12802" max="12806" width="12.83203125" style="48" customWidth="1"/>
    <col min="12807" max="13056" width="9.33203125" style="48"/>
    <col min="13057" max="13057" width="65.1640625" style="48" customWidth="1"/>
    <col min="13058" max="13062" width="12.83203125" style="48" customWidth="1"/>
    <col min="13063" max="13312" width="9.33203125" style="48"/>
    <col min="13313" max="13313" width="65.1640625" style="48" customWidth="1"/>
    <col min="13314" max="13318" width="12.83203125" style="48" customWidth="1"/>
    <col min="13319" max="13568" width="9.33203125" style="48"/>
    <col min="13569" max="13569" width="65.1640625" style="48" customWidth="1"/>
    <col min="13570" max="13574" width="12.83203125" style="48" customWidth="1"/>
    <col min="13575" max="13824" width="9.33203125" style="48"/>
    <col min="13825" max="13825" width="65.1640625" style="48" customWidth="1"/>
    <col min="13826" max="13830" width="12.83203125" style="48" customWidth="1"/>
    <col min="13831" max="14080" width="9.33203125" style="48"/>
    <col min="14081" max="14081" width="65.1640625" style="48" customWidth="1"/>
    <col min="14082" max="14086" width="12.83203125" style="48" customWidth="1"/>
    <col min="14087" max="14336" width="9.33203125" style="48"/>
    <col min="14337" max="14337" width="65.1640625" style="48" customWidth="1"/>
    <col min="14338" max="14342" width="12.83203125" style="48" customWidth="1"/>
    <col min="14343" max="14592" width="9.33203125" style="48"/>
    <col min="14593" max="14593" width="65.1640625" style="48" customWidth="1"/>
    <col min="14594" max="14598" width="12.83203125" style="48" customWidth="1"/>
    <col min="14599" max="14848" width="9.33203125" style="48"/>
    <col min="14849" max="14849" width="65.1640625" style="48" customWidth="1"/>
    <col min="14850" max="14854" width="12.83203125" style="48" customWidth="1"/>
    <col min="14855" max="15104" width="9.33203125" style="48"/>
    <col min="15105" max="15105" width="65.1640625" style="48" customWidth="1"/>
    <col min="15106" max="15110" width="12.83203125" style="48" customWidth="1"/>
    <col min="15111" max="15360" width="9.33203125" style="48"/>
    <col min="15361" max="15361" width="65.1640625" style="48" customWidth="1"/>
    <col min="15362" max="15366" width="12.83203125" style="48" customWidth="1"/>
    <col min="15367" max="15616" width="9.33203125" style="48"/>
    <col min="15617" max="15617" width="65.1640625" style="48" customWidth="1"/>
    <col min="15618" max="15622" width="12.83203125" style="48" customWidth="1"/>
    <col min="15623" max="15872" width="9.33203125" style="48"/>
    <col min="15873" max="15873" width="65.1640625" style="48" customWidth="1"/>
    <col min="15874" max="15878" width="12.83203125" style="48" customWidth="1"/>
    <col min="15879" max="16128" width="9.33203125" style="48"/>
    <col min="16129" max="16129" width="65.1640625" style="48" customWidth="1"/>
    <col min="16130" max="16134" width="12.83203125" style="48" customWidth="1"/>
    <col min="16135" max="16384" width="9.33203125" style="48"/>
  </cols>
  <sheetData>
    <row r="2" spans="1:8" ht="42.75" customHeight="1">
      <c r="A2" s="69" t="s">
        <v>177</v>
      </c>
      <c r="B2" s="69"/>
      <c r="C2" s="69"/>
      <c r="D2" s="69"/>
      <c r="E2" s="69"/>
      <c r="F2" s="69"/>
      <c r="G2" s="69"/>
      <c r="H2" s="69"/>
    </row>
    <row r="4" spans="1:8" ht="30" customHeight="1">
      <c r="A4" s="70" t="s">
        <v>178</v>
      </c>
      <c r="B4" s="73" t="s">
        <v>179</v>
      </c>
      <c r="C4" s="76" t="s">
        <v>232</v>
      </c>
      <c r="D4" s="76"/>
      <c r="E4" s="76"/>
      <c r="F4" s="76"/>
      <c r="G4" s="76"/>
      <c r="H4" s="76"/>
    </row>
    <row r="5" spans="1:8" ht="16.5" customHeight="1">
      <c r="A5" s="71"/>
      <c r="B5" s="74"/>
      <c r="C5" s="76" t="s">
        <v>2</v>
      </c>
      <c r="D5" s="77" t="s">
        <v>180</v>
      </c>
      <c r="E5" s="76" t="s">
        <v>3</v>
      </c>
      <c r="F5" s="76"/>
      <c r="G5" s="76"/>
      <c r="H5" s="76"/>
    </row>
    <row r="6" spans="1:8" ht="17.25" customHeight="1">
      <c r="A6" s="72"/>
      <c r="B6" s="75"/>
      <c r="C6" s="76"/>
      <c r="D6" s="77"/>
      <c r="E6" s="49" t="s">
        <v>181</v>
      </c>
      <c r="F6" s="49" t="s">
        <v>182</v>
      </c>
      <c r="G6" s="49" t="s">
        <v>183</v>
      </c>
      <c r="H6" s="49" t="s">
        <v>184</v>
      </c>
    </row>
    <row r="7" spans="1:8" ht="14.1" customHeight="1">
      <c r="A7" s="50">
        <v>1</v>
      </c>
      <c r="B7" s="51">
        <v>2</v>
      </c>
      <c r="C7" s="52">
        <v>3</v>
      </c>
      <c r="D7" s="52">
        <v>4</v>
      </c>
      <c r="E7" s="53">
        <v>5</v>
      </c>
      <c r="F7" s="52">
        <v>6</v>
      </c>
      <c r="G7" s="53">
        <v>7</v>
      </c>
      <c r="H7" s="53">
        <v>8</v>
      </c>
    </row>
    <row r="8" spans="1:8" ht="14.1" customHeight="1">
      <c r="A8" s="54">
        <v>1</v>
      </c>
      <c r="B8" s="55" t="s">
        <v>157</v>
      </c>
      <c r="C8" s="56">
        <v>22477</v>
      </c>
      <c r="D8" s="56">
        <v>840</v>
      </c>
      <c r="E8" s="56">
        <v>5907</v>
      </c>
      <c r="F8" s="56">
        <v>6306</v>
      </c>
      <c r="G8" s="56">
        <v>7292</v>
      </c>
      <c r="H8" s="56">
        <v>2972</v>
      </c>
    </row>
    <row r="9" spans="1:8" ht="15">
      <c r="A9" s="54">
        <v>2</v>
      </c>
      <c r="B9" s="55" t="s">
        <v>185</v>
      </c>
      <c r="C9" s="56">
        <v>12189</v>
      </c>
      <c r="D9" s="56">
        <v>446</v>
      </c>
      <c r="E9" s="56">
        <v>3171</v>
      </c>
      <c r="F9" s="56">
        <v>3588</v>
      </c>
      <c r="G9" s="56">
        <v>3278</v>
      </c>
      <c r="H9" s="56">
        <v>2152</v>
      </c>
    </row>
    <row r="10" spans="1:8" ht="15">
      <c r="A10" s="54">
        <v>3</v>
      </c>
      <c r="B10" s="55" t="s">
        <v>186</v>
      </c>
      <c r="C10" s="56">
        <v>4760</v>
      </c>
      <c r="D10" s="56"/>
      <c r="E10" s="56">
        <v>1125</v>
      </c>
      <c r="F10" s="56">
        <v>1224</v>
      </c>
      <c r="G10" s="56">
        <v>972</v>
      </c>
      <c r="H10" s="56">
        <v>1439</v>
      </c>
    </row>
    <row r="11" spans="1:8" ht="30">
      <c r="A11" s="54">
        <v>4</v>
      </c>
      <c r="B11" s="55" t="s">
        <v>187</v>
      </c>
      <c r="C11" s="56">
        <v>966</v>
      </c>
      <c r="D11" s="56"/>
      <c r="E11" s="56">
        <v>183</v>
      </c>
      <c r="F11" s="56">
        <v>252</v>
      </c>
      <c r="G11" s="56">
        <v>252</v>
      </c>
      <c r="H11" s="56">
        <v>279</v>
      </c>
    </row>
    <row r="12" spans="1:8" ht="14.1" customHeight="1">
      <c r="A12" s="54">
        <v>5</v>
      </c>
      <c r="B12" s="55" t="s">
        <v>188</v>
      </c>
      <c r="C12" s="56">
        <v>6588</v>
      </c>
      <c r="D12" s="56">
        <v>5839</v>
      </c>
      <c r="E12" s="56">
        <v>1548</v>
      </c>
      <c r="F12" s="56">
        <v>1844</v>
      </c>
      <c r="G12" s="56">
        <v>1766</v>
      </c>
      <c r="H12" s="56">
        <v>1430</v>
      </c>
    </row>
    <row r="13" spans="1:8" ht="14.1" customHeight="1">
      <c r="A13" s="54">
        <v>6</v>
      </c>
      <c r="B13" s="55" t="s">
        <v>189</v>
      </c>
      <c r="C13" s="56">
        <v>4663</v>
      </c>
      <c r="D13" s="56"/>
      <c r="E13" s="56">
        <v>1040</v>
      </c>
      <c r="F13" s="56">
        <v>1030</v>
      </c>
      <c r="G13" s="56">
        <v>1292</v>
      </c>
      <c r="H13" s="56">
        <v>1301</v>
      </c>
    </row>
    <row r="14" spans="1:8" ht="30">
      <c r="A14" s="54">
        <v>7</v>
      </c>
      <c r="B14" s="55" t="s">
        <v>190</v>
      </c>
      <c r="C14" s="56">
        <v>607</v>
      </c>
      <c r="D14" s="56"/>
      <c r="E14" s="56">
        <v>93</v>
      </c>
      <c r="F14" s="56">
        <v>174</v>
      </c>
      <c r="G14" s="56">
        <v>165</v>
      </c>
      <c r="H14" s="56">
        <v>175</v>
      </c>
    </row>
    <row r="15" spans="1:8" ht="14.1" customHeight="1">
      <c r="A15" s="54">
        <v>8</v>
      </c>
      <c r="B15" s="55" t="s">
        <v>191</v>
      </c>
      <c r="C15" s="56">
        <v>2996</v>
      </c>
      <c r="D15" s="56"/>
      <c r="E15" s="56">
        <v>574</v>
      </c>
      <c r="F15" s="56">
        <v>628</v>
      </c>
      <c r="G15" s="56">
        <v>880</v>
      </c>
      <c r="H15" s="56">
        <v>914</v>
      </c>
    </row>
    <row r="16" spans="1:8" ht="14.1" customHeight="1">
      <c r="A16" s="54">
        <v>9</v>
      </c>
      <c r="B16" s="55" t="s">
        <v>192</v>
      </c>
      <c r="C16" s="56">
        <v>1612</v>
      </c>
      <c r="D16" s="56"/>
      <c r="E16" s="56">
        <v>273</v>
      </c>
      <c r="F16" s="56">
        <v>353</v>
      </c>
      <c r="G16" s="56">
        <v>494</v>
      </c>
      <c r="H16" s="56">
        <v>492</v>
      </c>
    </row>
    <row r="17" spans="1:8" ht="14.1" customHeight="1">
      <c r="A17" s="54">
        <v>10</v>
      </c>
      <c r="B17" s="55" t="s">
        <v>193</v>
      </c>
      <c r="C17" s="56">
        <v>2600</v>
      </c>
      <c r="D17" s="56"/>
      <c r="E17" s="56">
        <v>561</v>
      </c>
      <c r="F17" s="56">
        <v>654</v>
      </c>
      <c r="G17" s="56">
        <v>713</v>
      </c>
      <c r="H17" s="56">
        <v>672</v>
      </c>
    </row>
    <row r="18" spans="1:8" ht="14.1" customHeight="1">
      <c r="A18" s="54">
        <v>11</v>
      </c>
      <c r="B18" s="55" t="s">
        <v>194</v>
      </c>
      <c r="C18" s="56">
        <v>1295</v>
      </c>
      <c r="D18" s="56"/>
      <c r="E18" s="56">
        <v>102</v>
      </c>
      <c r="F18" s="56">
        <v>160</v>
      </c>
      <c r="G18" s="56">
        <v>404</v>
      </c>
      <c r="H18" s="56">
        <v>629</v>
      </c>
    </row>
    <row r="19" spans="1:8" ht="14.1" customHeight="1">
      <c r="A19" s="54">
        <v>12</v>
      </c>
      <c r="B19" s="55" t="s">
        <v>195</v>
      </c>
      <c r="C19" s="56">
        <v>2089</v>
      </c>
      <c r="D19" s="56"/>
      <c r="E19" s="56">
        <v>445</v>
      </c>
      <c r="F19" s="56">
        <v>576</v>
      </c>
      <c r="G19" s="56">
        <v>504</v>
      </c>
      <c r="H19" s="56">
        <v>564</v>
      </c>
    </row>
    <row r="20" spans="1:8" ht="14.1" customHeight="1">
      <c r="A20" s="54">
        <v>13</v>
      </c>
      <c r="B20" s="55" t="s">
        <v>196</v>
      </c>
      <c r="C20" s="56">
        <v>1375</v>
      </c>
      <c r="D20" s="56"/>
      <c r="E20" s="56">
        <v>262</v>
      </c>
      <c r="F20" s="56">
        <v>330</v>
      </c>
      <c r="G20" s="56">
        <v>365</v>
      </c>
      <c r="H20" s="56">
        <v>418</v>
      </c>
    </row>
    <row r="21" spans="1:8" ht="14.1" customHeight="1">
      <c r="A21" s="54">
        <v>14</v>
      </c>
      <c r="B21" s="55" t="s">
        <v>197</v>
      </c>
      <c r="C21" s="56">
        <v>1679</v>
      </c>
      <c r="D21" s="56"/>
      <c r="E21" s="56">
        <v>313</v>
      </c>
      <c r="F21" s="56">
        <v>370</v>
      </c>
      <c r="G21" s="56">
        <v>491</v>
      </c>
      <c r="H21" s="56">
        <v>505</v>
      </c>
    </row>
    <row r="22" spans="1:8" ht="14.1" customHeight="1">
      <c r="A22" s="54">
        <v>15</v>
      </c>
      <c r="B22" s="55" t="s">
        <v>142</v>
      </c>
      <c r="C22" s="56">
        <v>2003</v>
      </c>
      <c r="D22" s="56"/>
      <c r="E22" s="56">
        <v>503</v>
      </c>
      <c r="F22" s="56">
        <v>681</v>
      </c>
      <c r="G22" s="56">
        <v>529</v>
      </c>
      <c r="H22" s="56">
        <v>290</v>
      </c>
    </row>
    <row r="23" spans="1:8" ht="14.1" customHeight="1">
      <c r="A23" s="54">
        <v>16</v>
      </c>
      <c r="B23" s="55" t="s">
        <v>198</v>
      </c>
      <c r="C23" s="56">
        <v>2726</v>
      </c>
      <c r="D23" s="56"/>
      <c r="E23" s="56">
        <v>678</v>
      </c>
      <c r="F23" s="56">
        <v>672</v>
      </c>
      <c r="G23" s="56">
        <v>688</v>
      </c>
      <c r="H23" s="56">
        <v>688</v>
      </c>
    </row>
    <row r="24" spans="1:8" ht="14.1" customHeight="1">
      <c r="A24" s="54">
        <v>17</v>
      </c>
      <c r="B24" s="55" t="s">
        <v>199</v>
      </c>
      <c r="C24" s="56">
        <v>3863</v>
      </c>
      <c r="D24" s="56"/>
      <c r="E24" s="56">
        <v>936</v>
      </c>
      <c r="F24" s="56">
        <v>1042</v>
      </c>
      <c r="G24" s="56">
        <v>841</v>
      </c>
      <c r="H24" s="56">
        <v>1044</v>
      </c>
    </row>
    <row r="25" spans="1:8" ht="14.1" customHeight="1">
      <c r="A25" s="54">
        <v>18</v>
      </c>
      <c r="B25" s="55" t="s">
        <v>200</v>
      </c>
      <c r="C25" s="56">
        <v>1427</v>
      </c>
      <c r="D25" s="56"/>
      <c r="E25" s="56">
        <v>221</v>
      </c>
      <c r="F25" s="56">
        <v>319</v>
      </c>
      <c r="G25" s="56">
        <v>399</v>
      </c>
      <c r="H25" s="56">
        <v>488</v>
      </c>
    </row>
    <row r="26" spans="1:8" ht="14.1" customHeight="1">
      <c r="A26" s="54">
        <v>19</v>
      </c>
      <c r="B26" s="55" t="s">
        <v>201</v>
      </c>
      <c r="C26" s="56">
        <v>1678</v>
      </c>
      <c r="D26" s="56"/>
      <c r="E26" s="56">
        <v>184</v>
      </c>
      <c r="F26" s="56">
        <v>260</v>
      </c>
      <c r="G26" s="56">
        <v>532</v>
      </c>
      <c r="H26" s="56">
        <v>702</v>
      </c>
    </row>
    <row r="27" spans="1:8" ht="14.1" customHeight="1">
      <c r="A27" s="54">
        <v>20</v>
      </c>
      <c r="B27" s="55" t="s">
        <v>202</v>
      </c>
      <c r="C27" s="56">
        <v>2603</v>
      </c>
      <c r="D27" s="56"/>
      <c r="E27" s="56">
        <v>481</v>
      </c>
      <c r="F27" s="56">
        <v>523</v>
      </c>
      <c r="G27" s="56">
        <v>721</v>
      </c>
      <c r="H27" s="56">
        <v>878</v>
      </c>
    </row>
    <row r="28" spans="1:8" ht="14.1" customHeight="1">
      <c r="A28" s="54">
        <v>21</v>
      </c>
      <c r="B28" s="55" t="s">
        <v>203</v>
      </c>
      <c r="C28" s="56">
        <v>1106</v>
      </c>
      <c r="D28" s="56"/>
      <c r="E28" s="56">
        <v>153</v>
      </c>
      <c r="F28" s="56">
        <v>275</v>
      </c>
      <c r="G28" s="56">
        <v>248</v>
      </c>
      <c r="H28" s="56">
        <v>430</v>
      </c>
    </row>
    <row r="29" spans="1:8" ht="14.1" customHeight="1">
      <c r="A29" s="54">
        <v>22</v>
      </c>
      <c r="B29" s="55" t="s">
        <v>204</v>
      </c>
      <c r="C29" s="56">
        <v>2674</v>
      </c>
      <c r="D29" s="56"/>
      <c r="E29" s="56">
        <v>451</v>
      </c>
      <c r="F29" s="56">
        <v>515</v>
      </c>
      <c r="G29" s="56">
        <v>755</v>
      </c>
      <c r="H29" s="56">
        <v>953</v>
      </c>
    </row>
    <row r="30" spans="1:8" ht="14.1" customHeight="1">
      <c r="A30" s="54">
        <v>23</v>
      </c>
      <c r="B30" s="55" t="s">
        <v>205</v>
      </c>
      <c r="C30" s="56">
        <v>1275</v>
      </c>
      <c r="D30" s="56"/>
      <c r="E30" s="56">
        <v>273</v>
      </c>
      <c r="F30" s="56">
        <v>293</v>
      </c>
      <c r="G30" s="56">
        <v>362</v>
      </c>
      <c r="H30" s="56">
        <v>347</v>
      </c>
    </row>
    <row r="31" spans="1:8" ht="14.1" customHeight="1">
      <c r="A31" s="54">
        <v>24</v>
      </c>
      <c r="B31" s="55" t="s">
        <v>206</v>
      </c>
      <c r="C31" s="56">
        <v>1342</v>
      </c>
      <c r="D31" s="56"/>
      <c r="E31" s="56">
        <v>225</v>
      </c>
      <c r="F31" s="56">
        <v>286</v>
      </c>
      <c r="G31" s="56">
        <v>341</v>
      </c>
      <c r="H31" s="56">
        <v>490</v>
      </c>
    </row>
    <row r="32" spans="1:8" ht="14.1" customHeight="1">
      <c r="A32" s="54">
        <v>25</v>
      </c>
      <c r="B32" s="55" t="s">
        <v>207</v>
      </c>
      <c r="C32" s="56">
        <v>1808</v>
      </c>
      <c r="D32" s="56"/>
      <c r="E32" s="56">
        <v>300</v>
      </c>
      <c r="F32" s="56">
        <v>358</v>
      </c>
      <c r="G32" s="56">
        <v>551</v>
      </c>
      <c r="H32" s="56">
        <v>599</v>
      </c>
    </row>
    <row r="33" spans="1:8" ht="14.1" customHeight="1">
      <c r="A33" s="54">
        <v>26</v>
      </c>
      <c r="B33" s="55" t="s">
        <v>208</v>
      </c>
      <c r="C33" s="56">
        <v>4196</v>
      </c>
      <c r="D33" s="56"/>
      <c r="E33" s="56">
        <v>819</v>
      </c>
      <c r="F33" s="56">
        <v>928</v>
      </c>
      <c r="G33" s="56">
        <v>1174</v>
      </c>
      <c r="H33" s="56">
        <v>1275</v>
      </c>
    </row>
    <row r="34" spans="1:8" ht="14.1" customHeight="1">
      <c r="A34" s="54">
        <v>27</v>
      </c>
      <c r="B34" s="55" t="s">
        <v>209</v>
      </c>
      <c r="C34" s="56">
        <v>1171</v>
      </c>
      <c r="D34" s="56"/>
      <c r="E34" s="56">
        <v>209</v>
      </c>
      <c r="F34" s="56">
        <v>219</v>
      </c>
      <c r="G34" s="56">
        <v>355</v>
      </c>
      <c r="H34" s="56">
        <v>388</v>
      </c>
    </row>
    <row r="35" spans="1:8" ht="14.1" customHeight="1">
      <c r="A35" s="54">
        <v>28</v>
      </c>
      <c r="B35" s="55" t="s">
        <v>210</v>
      </c>
      <c r="C35" s="56">
        <v>2326</v>
      </c>
      <c r="D35" s="56"/>
      <c r="E35" s="56">
        <v>258</v>
      </c>
      <c r="F35" s="56">
        <v>387</v>
      </c>
      <c r="G35" s="56">
        <v>804</v>
      </c>
      <c r="H35" s="56">
        <v>877</v>
      </c>
    </row>
    <row r="36" spans="1:8" ht="14.1" customHeight="1">
      <c r="A36" s="54">
        <v>29</v>
      </c>
      <c r="B36" s="55" t="s">
        <v>211</v>
      </c>
      <c r="C36" s="56">
        <v>1638</v>
      </c>
      <c r="D36" s="56"/>
      <c r="E36" s="56">
        <v>238</v>
      </c>
      <c r="F36" s="56">
        <v>315</v>
      </c>
      <c r="G36" s="56">
        <v>508</v>
      </c>
      <c r="H36" s="56">
        <v>577</v>
      </c>
    </row>
    <row r="37" spans="1:8" ht="14.1" customHeight="1">
      <c r="A37" s="54">
        <v>30</v>
      </c>
      <c r="B37" s="55" t="s">
        <v>212</v>
      </c>
      <c r="C37" s="56">
        <v>1652</v>
      </c>
      <c r="D37" s="56"/>
      <c r="E37" s="56">
        <v>231</v>
      </c>
      <c r="F37" s="56">
        <v>459</v>
      </c>
      <c r="G37" s="56">
        <v>450</v>
      </c>
      <c r="H37" s="56">
        <v>512</v>
      </c>
    </row>
    <row r="38" spans="1:8" ht="14.1" customHeight="1">
      <c r="A38" s="54">
        <v>31</v>
      </c>
      <c r="B38" s="55" t="s">
        <v>213</v>
      </c>
      <c r="C38" s="56">
        <v>3926</v>
      </c>
      <c r="D38" s="56"/>
      <c r="E38" s="56">
        <v>700</v>
      </c>
      <c r="F38" s="56">
        <v>844</v>
      </c>
      <c r="G38" s="56">
        <v>1090</v>
      </c>
      <c r="H38" s="56">
        <v>1292</v>
      </c>
    </row>
    <row r="39" spans="1:8" ht="14.1" customHeight="1">
      <c r="A39" s="54">
        <v>32</v>
      </c>
      <c r="B39" s="55" t="s">
        <v>214</v>
      </c>
      <c r="C39" s="56">
        <v>13671</v>
      </c>
      <c r="D39" s="56">
        <v>414</v>
      </c>
      <c r="E39" s="56">
        <v>2440</v>
      </c>
      <c r="F39" s="56">
        <v>2613</v>
      </c>
      <c r="G39" s="56">
        <v>1844</v>
      </c>
      <c r="H39" s="56">
        <v>6774</v>
      </c>
    </row>
    <row r="40" spans="1:8" ht="14.1" customHeight="1">
      <c r="A40" s="54">
        <v>33</v>
      </c>
      <c r="B40" s="55" t="s">
        <v>215</v>
      </c>
      <c r="C40" s="56">
        <v>2065</v>
      </c>
      <c r="D40" s="56"/>
      <c r="E40" s="56">
        <v>599</v>
      </c>
      <c r="F40" s="56">
        <v>438</v>
      </c>
      <c r="G40" s="56">
        <v>476</v>
      </c>
      <c r="H40" s="56">
        <v>552</v>
      </c>
    </row>
    <row r="41" spans="1:8" ht="14.1" customHeight="1">
      <c r="A41" s="54">
        <v>34</v>
      </c>
      <c r="B41" s="55" t="s">
        <v>216</v>
      </c>
      <c r="C41" s="56">
        <v>0</v>
      </c>
      <c r="D41" s="56"/>
      <c r="E41" s="56">
        <v>0</v>
      </c>
      <c r="F41" s="56">
        <v>0</v>
      </c>
      <c r="G41" s="56">
        <v>0</v>
      </c>
      <c r="H41" s="56">
        <v>0</v>
      </c>
    </row>
    <row r="42" spans="1:8" ht="14.1" customHeight="1">
      <c r="A42" s="54">
        <v>35</v>
      </c>
      <c r="B42" s="55" t="s">
        <v>217</v>
      </c>
      <c r="C42" s="56">
        <v>6455</v>
      </c>
      <c r="D42" s="56"/>
      <c r="E42" s="56">
        <v>1294</v>
      </c>
      <c r="F42" s="56">
        <v>1848</v>
      </c>
      <c r="G42" s="56">
        <v>1682</v>
      </c>
      <c r="H42" s="56">
        <v>1631</v>
      </c>
    </row>
    <row r="43" spans="1:8" ht="14.1" customHeight="1">
      <c r="A43" s="54">
        <v>36</v>
      </c>
      <c r="B43" s="55" t="s">
        <v>218</v>
      </c>
      <c r="C43" s="56">
        <v>7942</v>
      </c>
      <c r="D43" s="56"/>
      <c r="E43" s="56">
        <v>1595</v>
      </c>
      <c r="F43" s="56">
        <v>1730</v>
      </c>
      <c r="G43" s="56">
        <v>2198</v>
      </c>
      <c r="H43" s="56">
        <v>2419</v>
      </c>
    </row>
    <row r="44" spans="1:8" ht="14.1" customHeight="1">
      <c r="A44" s="54">
        <v>37</v>
      </c>
      <c r="B44" s="55" t="s">
        <v>219</v>
      </c>
      <c r="C44" s="56">
        <v>4951</v>
      </c>
      <c r="D44" s="56"/>
      <c r="E44" s="56">
        <v>953</v>
      </c>
      <c r="F44" s="56">
        <v>1008</v>
      </c>
      <c r="G44" s="56">
        <v>1339</v>
      </c>
      <c r="H44" s="56">
        <v>1651</v>
      </c>
    </row>
    <row r="45" spans="1:8" ht="14.1" customHeight="1">
      <c r="A45" s="54">
        <v>38</v>
      </c>
      <c r="B45" s="55" t="s">
        <v>158</v>
      </c>
      <c r="C45" s="56">
        <f>'ВОКБ №2'!B25</f>
        <v>20330</v>
      </c>
      <c r="D45" s="56">
        <v>2661</v>
      </c>
      <c r="E45" s="56">
        <v>5767</v>
      </c>
      <c r="F45" s="56">
        <v>5634</v>
      </c>
      <c r="G45" s="56">
        <v>5236</v>
      </c>
      <c r="H45" s="56">
        <v>3693</v>
      </c>
    </row>
    <row r="46" spans="1:8" ht="14.1" customHeight="1">
      <c r="A46" s="54">
        <v>39</v>
      </c>
      <c r="B46" s="55" t="s">
        <v>220</v>
      </c>
      <c r="C46" s="56">
        <v>10861</v>
      </c>
      <c r="D46" s="56"/>
      <c r="E46" s="56">
        <v>3453</v>
      </c>
      <c r="F46" s="56">
        <v>3146</v>
      </c>
      <c r="G46" s="56">
        <v>3397</v>
      </c>
      <c r="H46" s="56">
        <v>865</v>
      </c>
    </row>
    <row r="47" spans="1:8" ht="14.1" customHeight="1">
      <c r="A47" s="54">
        <v>40</v>
      </c>
      <c r="B47" s="55" t="s">
        <v>221</v>
      </c>
      <c r="C47" s="56">
        <v>2654</v>
      </c>
      <c r="D47" s="56"/>
      <c r="E47" s="56">
        <v>820</v>
      </c>
      <c r="F47" s="56">
        <v>850</v>
      </c>
      <c r="G47" s="56">
        <v>746</v>
      </c>
      <c r="H47" s="56">
        <v>238</v>
      </c>
    </row>
    <row r="48" spans="1:8" ht="14.1" customHeight="1">
      <c r="A48" s="54">
        <v>41</v>
      </c>
      <c r="B48" s="55" t="s">
        <v>222</v>
      </c>
      <c r="C48" s="56">
        <v>762</v>
      </c>
      <c r="D48" s="56"/>
      <c r="E48" s="56">
        <v>132</v>
      </c>
      <c r="F48" s="56">
        <v>180</v>
      </c>
      <c r="G48" s="56">
        <v>252</v>
      </c>
      <c r="H48" s="56">
        <v>198</v>
      </c>
    </row>
    <row r="49" spans="1:8" ht="14.1" customHeight="1">
      <c r="A49" s="54">
        <v>42</v>
      </c>
      <c r="B49" s="55" t="s">
        <v>223</v>
      </c>
      <c r="C49" s="56">
        <v>1135</v>
      </c>
      <c r="D49" s="56"/>
      <c r="E49" s="56">
        <v>266</v>
      </c>
      <c r="F49" s="56">
        <v>269</v>
      </c>
      <c r="G49" s="56">
        <v>297</v>
      </c>
      <c r="H49" s="56">
        <v>303</v>
      </c>
    </row>
    <row r="50" spans="1:8" ht="14.1" customHeight="1">
      <c r="A50" s="54">
        <v>43</v>
      </c>
      <c r="B50" s="55" t="s">
        <v>224</v>
      </c>
      <c r="C50" s="56">
        <v>1518</v>
      </c>
      <c r="D50" s="56"/>
      <c r="E50" s="56">
        <v>408</v>
      </c>
      <c r="F50" s="56">
        <v>435</v>
      </c>
      <c r="G50" s="56">
        <v>362</v>
      </c>
      <c r="H50" s="56">
        <v>313</v>
      </c>
    </row>
    <row r="51" spans="1:8" ht="14.1" customHeight="1">
      <c r="A51" s="54">
        <v>44</v>
      </c>
      <c r="B51" s="55" t="s">
        <v>225</v>
      </c>
      <c r="C51" s="56">
        <v>4749</v>
      </c>
      <c r="D51" s="56">
        <v>15</v>
      </c>
      <c r="E51" s="56">
        <v>1938</v>
      </c>
      <c r="F51" s="56">
        <v>1260</v>
      </c>
      <c r="G51" s="56">
        <v>1500</v>
      </c>
      <c r="H51" s="56">
        <v>51</v>
      </c>
    </row>
    <row r="52" spans="1:8" ht="14.1" customHeight="1">
      <c r="A52" s="54">
        <v>45</v>
      </c>
      <c r="B52" s="55" t="s">
        <v>226</v>
      </c>
      <c r="C52" s="56">
        <v>7353</v>
      </c>
      <c r="D52" s="56">
        <v>124</v>
      </c>
      <c r="E52" s="56">
        <v>1988</v>
      </c>
      <c r="F52" s="56">
        <v>1991</v>
      </c>
      <c r="G52" s="56">
        <v>2185</v>
      </c>
      <c r="H52" s="56">
        <v>1189</v>
      </c>
    </row>
    <row r="53" spans="1:8" ht="14.1" customHeight="1">
      <c r="A53" s="54">
        <v>46</v>
      </c>
      <c r="B53" s="55" t="s">
        <v>227</v>
      </c>
      <c r="C53" s="56">
        <v>28</v>
      </c>
      <c r="D53" s="56"/>
      <c r="E53" s="56">
        <v>7</v>
      </c>
      <c r="F53" s="56">
        <v>9</v>
      </c>
      <c r="G53" s="56">
        <v>7</v>
      </c>
      <c r="H53" s="56">
        <v>5</v>
      </c>
    </row>
    <row r="54" spans="1:8" ht="14.1" customHeight="1">
      <c r="A54" s="54">
        <v>47</v>
      </c>
      <c r="B54" s="55" t="s">
        <v>228</v>
      </c>
      <c r="C54" s="56">
        <v>8</v>
      </c>
      <c r="D54" s="56"/>
      <c r="E54" s="56">
        <v>0</v>
      </c>
      <c r="F54" s="56">
        <v>4</v>
      </c>
      <c r="G54" s="56">
        <v>2</v>
      </c>
      <c r="H54" s="56">
        <v>2</v>
      </c>
    </row>
    <row r="55" spans="1:8" ht="14.1" customHeight="1">
      <c r="A55" s="54">
        <v>48</v>
      </c>
      <c r="B55" s="55" t="s">
        <v>229</v>
      </c>
      <c r="C55" s="56">
        <v>589</v>
      </c>
      <c r="D55" s="56"/>
      <c r="E55" s="56">
        <v>289</v>
      </c>
      <c r="F55" s="56">
        <v>247</v>
      </c>
      <c r="G55" s="56">
        <v>53</v>
      </c>
      <c r="H55" s="56">
        <v>0</v>
      </c>
    </row>
    <row r="56" spans="1:8" ht="14.1" customHeight="1">
      <c r="A56" s="57"/>
      <c r="B56" s="58" t="s">
        <v>230</v>
      </c>
      <c r="C56" s="59">
        <f t="shared" ref="C56:H56" si="0">SUM(C8:C55)</f>
        <v>188381</v>
      </c>
      <c r="D56" s="59">
        <f>SUM(D8:D55)</f>
        <v>10339</v>
      </c>
      <c r="E56" s="59">
        <f t="shared" si="0"/>
        <v>44406</v>
      </c>
      <c r="F56" s="59">
        <f t="shared" si="0"/>
        <v>47527</v>
      </c>
      <c r="G56" s="59">
        <f t="shared" si="0"/>
        <v>50792</v>
      </c>
      <c r="H56" s="59">
        <f t="shared" si="0"/>
        <v>45656</v>
      </c>
    </row>
  </sheetData>
  <mergeCells count="7">
    <mergeCell ref="A2:H2"/>
    <mergeCell ref="A4:A6"/>
    <mergeCell ref="B4:B6"/>
    <mergeCell ref="C4:H4"/>
    <mergeCell ref="C5:C6"/>
    <mergeCell ref="D5:D6"/>
    <mergeCell ref="E5:H5"/>
  </mergeCells>
  <pageMargins left="0.7" right="0.7" top="0.75" bottom="0.75" header="0.3" footer="0.3"/>
  <pageSetup paperSize="9" scale="7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82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102</v>
      </c>
      <c r="C9" s="11">
        <v>3</v>
      </c>
      <c r="D9" s="11">
        <v>1</v>
      </c>
      <c r="E9" s="11">
        <v>36</v>
      </c>
      <c r="F9" s="11">
        <v>62</v>
      </c>
    </row>
    <row r="10" spans="1:6" ht="15.75">
      <c r="A10" s="18" t="s">
        <v>24</v>
      </c>
      <c r="B10" s="11">
        <f>SUM(C10:F10)</f>
        <v>162</v>
      </c>
      <c r="C10" s="11">
        <v>21</v>
      </c>
      <c r="D10" s="11">
        <v>13</v>
      </c>
      <c r="E10" s="11">
        <v>52</v>
      </c>
      <c r="F10" s="11">
        <v>76</v>
      </c>
    </row>
    <row r="11" spans="1:6" ht="15.75">
      <c r="A11" s="18" t="s">
        <v>31</v>
      </c>
      <c r="B11" s="11">
        <f>SUM(C11:F11)</f>
        <v>125</v>
      </c>
      <c r="C11" s="11">
        <v>3</v>
      </c>
      <c r="D11" s="11">
        <v>9</v>
      </c>
      <c r="E11" s="11">
        <v>41</v>
      </c>
      <c r="F11" s="11">
        <v>72</v>
      </c>
    </row>
    <row r="12" spans="1:6" ht="15.75">
      <c r="A12" s="18" t="s">
        <v>36</v>
      </c>
      <c r="B12" s="11">
        <f>SUM(C12:F12)</f>
        <v>577</v>
      </c>
      <c r="C12" s="11">
        <v>58</v>
      </c>
      <c r="D12" s="11">
        <v>101</v>
      </c>
      <c r="E12" s="11">
        <v>163</v>
      </c>
      <c r="F12" s="11">
        <v>255</v>
      </c>
    </row>
    <row r="13" spans="1:6" ht="15.75">
      <c r="A13" s="18" t="s">
        <v>41</v>
      </c>
      <c r="B13" s="11">
        <f>SUM(C13:F13)</f>
        <v>329</v>
      </c>
      <c r="C13" s="11">
        <v>17</v>
      </c>
      <c r="D13" s="11">
        <v>36</v>
      </c>
      <c r="E13" s="11">
        <v>112</v>
      </c>
      <c r="F13" s="11">
        <v>164</v>
      </c>
    </row>
    <row r="14" spans="1:6" ht="15.75">
      <c r="A14" s="19" t="s">
        <v>46</v>
      </c>
      <c r="B14" s="15">
        <f>SUM(B$9:B13)</f>
        <v>1295</v>
      </c>
      <c r="C14" s="15">
        <f>SUM(C$9:C13)</f>
        <v>102</v>
      </c>
      <c r="D14" s="15">
        <f>SUM(D$9:D13)</f>
        <v>160</v>
      </c>
      <c r="E14" s="15">
        <f>SUM(E$9:E13)</f>
        <v>404</v>
      </c>
      <c r="F14" s="15">
        <f>SUM(F$9:F13)</f>
        <v>629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81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8" si="0">SUM(C9:F9)</f>
        <v>1112</v>
      </c>
      <c r="C9" s="11">
        <v>227</v>
      </c>
      <c r="D9" s="11">
        <v>252</v>
      </c>
      <c r="E9" s="11">
        <v>298</v>
      </c>
      <c r="F9" s="11">
        <v>335</v>
      </c>
    </row>
    <row r="10" spans="1:6" ht="15.75">
      <c r="A10" s="18" t="s">
        <v>10</v>
      </c>
      <c r="B10" s="11">
        <f t="shared" si="0"/>
        <v>12</v>
      </c>
      <c r="C10" s="11">
        <v>4</v>
      </c>
      <c r="D10" s="11"/>
      <c r="E10" s="11">
        <v>4</v>
      </c>
      <c r="F10" s="11">
        <v>4</v>
      </c>
    </row>
    <row r="11" spans="1:6" ht="15.75">
      <c r="A11" s="18" t="s">
        <v>20</v>
      </c>
      <c r="B11" s="11">
        <f t="shared" si="0"/>
        <v>761</v>
      </c>
      <c r="C11" s="11">
        <v>239</v>
      </c>
      <c r="D11" s="11">
        <v>195</v>
      </c>
      <c r="E11" s="11">
        <v>251</v>
      </c>
      <c r="F11" s="11">
        <v>76</v>
      </c>
    </row>
    <row r="12" spans="1:6" ht="15.75">
      <c r="A12" s="18" t="s">
        <v>21</v>
      </c>
      <c r="B12" s="11">
        <f t="shared" si="0"/>
        <v>711</v>
      </c>
      <c r="C12" s="11">
        <v>121</v>
      </c>
      <c r="D12" s="11">
        <v>156</v>
      </c>
      <c r="E12" s="11">
        <v>191</v>
      </c>
      <c r="F12" s="11">
        <v>243</v>
      </c>
    </row>
    <row r="13" spans="1:6" ht="15.75">
      <c r="A13" s="18" t="s">
        <v>24</v>
      </c>
      <c r="B13" s="11">
        <f t="shared" si="0"/>
        <v>754</v>
      </c>
      <c r="C13" s="11">
        <v>140</v>
      </c>
      <c r="D13" s="11">
        <v>148</v>
      </c>
      <c r="E13" s="11">
        <v>214</v>
      </c>
      <c r="F13" s="11">
        <v>252</v>
      </c>
    </row>
    <row r="14" spans="1:6" ht="15.75">
      <c r="A14" s="18" t="s">
        <v>30</v>
      </c>
      <c r="B14" s="11">
        <f t="shared" si="0"/>
        <v>585</v>
      </c>
      <c r="C14" s="11">
        <v>107</v>
      </c>
      <c r="D14" s="11">
        <v>143</v>
      </c>
      <c r="E14" s="11">
        <v>164</v>
      </c>
      <c r="F14" s="11">
        <v>171</v>
      </c>
    </row>
    <row r="15" spans="1:6" ht="15.75">
      <c r="A15" s="18" t="s">
        <v>31</v>
      </c>
      <c r="B15" s="11">
        <f t="shared" si="0"/>
        <v>928</v>
      </c>
      <c r="C15" s="11">
        <v>214</v>
      </c>
      <c r="D15" s="11">
        <v>217</v>
      </c>
      <c r="E15" s="11">
        <v>216</v>
      </c>
      <c r="F15" s="11">
        <v>281</v>
      </c>
    </row>
    <row r="16" spans="1:6" ht="15.75">
      <c r="A16" s="18" t="s">
        <v>36</v>
      </c>
      <c r="B16" s="11">
        <f t="shared" si="0"/>
        <v>1274</v>
      </c>
      <c r="C16" s="11">
        <v>201</v>
      </c>
      <c r="D16" s="11">
        <v>238</v>
      </c>
      <c r="E16" s="11">
        <v>353</v>
      </c>
      <c r="F16" s="11">
        <v>482</v>
      </c>
    </row>
    <row r="17" spans="1:6" ht="15.75">
      <c r="A17" s="18" t="s">
        <v>39</v>
      </c>
      <c r="B17" s="11">
        <f t="shared" si="0"/>
        <v>482</v>
      </c>
      <c r="C17" s="11">
        <v>90</v>
      </c>
      <c r="D17" s="11">
        <v>114</v>
      </c>
      <c r="E17" s="11">
        <v>135</v>
      </c>
      <c r="F17" s="11">
        <v>143</v>
      </c>
    </row>
    <row r="18" spans="1:6" ht="15.75">
      <c r="A18" s="18" t="s">
        <v>41</v>
      </c>
      <c r="B18" s="11">
        <f t="shared" si="0"/>
        <v>1323</v>
      </c>
      <c r="C18" s="11">
        <v>252</v>
      </c>
      <c r="D18" s="11">
        <v>267</v>
      </c>
      <c r="E18" s="11">
        <v>372</v>
      </c>
      <c r="F18" s="11">
        <v>432</v>
      </c>
    </row>
    <row r="19" spans="1:6" ht="15.75">
      <c r="A19" s="19" t="s">
        <v>46</v>
      </c>
      <c r="B19" s="15">
        <f>SUM(B$9:B18)</f>
        <v>7942</v>
      </c>
      <c r="C19" s="15">
        <f>SUM(C$9:C18)</f>
        <v>1595</v>
      </c>
      <c r="D19" s="15">
        <f>SUM(D$9:D18)</f>
        <v>1730</v>
      </c>
      <c r="E19" s="15">
        <f>SUM(E$9:E18)</f>
        <v>2198</v>
      </c>
      <c r="F19" s="15">
        <f>SUM(F$9:F18)</f>
        <v>2419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80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231</v>
      </c>
      <c r="C9" s="11">
        <v>53</v>
      </c>
      <c r="D9" s="11">
        <v>66</v>
      </c>
      <c r="E9" s="11">
        <v>43</v>
      </c>
      <c r="F9" s="11">
        <v>69</v>
      </c>
    </row>
    <row r="10" spans="1:6" ht="15.75">
      <c r="A10" s="18" t="s">
        <v>20</v>
      </c>
      <c r="B10" s="11">
        <f t="shared" si="0"/>
        <v>305</v>
      </c>
      <c r="C10" s="11">
        <v>73</v>
      </c>
      <c r="D10" s="11">
        <v>80</v>
      </c>
      <c r="E10" s="11">
        <v>84</v>
      </c>
      <c r="F10" s="11">
        <v>68</v>
      </c>
    </row>
    <row r="11" spans="1:6" ht="15.75">
      <c r="A11" s="18" t="s">
        <v>24</v>
      </c>
      <c r="B11" s="11">
        <f t="shared" si="0"/>
        <v>148</v>
      </c>
      <c r="C11" s="11">
        <v>35</v>
      </c>
      <c r="D11" s="11">
        <v>47</v>
      </c>
      <c r="E11" s="11">
        <v>34</v>
      </c>
      <c r="F11" s="11">
        <v>32</v>
      </c>
    </row>
    <row r="12" spans="1:6" ht="15.75">
      <c r="A12" s="18" t="s">
        <v>31</v>
      </c>
      <c r="B12" s="11">
        <f t="shared" si="0"/>
        <v>235</v>
      </c>
      <c r="C12" s="11">
        <v>44</v>
      </c>
      <c r="D12" s="11">
        <v>67</v>
      </c>
      <c r="E12" s="11">
        <v>53</v>
      </c>
      <c r="F12" s="11">
        <v>71</v>
      </c>
    </row>
    <row r="13" spans="1:6" ht="15.75">
      <c r="A13" s="18" t="s">
        <v>36</v>
      </c>
      <c r="B13" s="11">
        <f t="shared" si="0"/>
        <v>552</v>
      </c>
      <c r="C13" s="11">
        <v>121</v>
      </c>
      <c r="D13" s="11">
        <v>148</v>
      </c>
      <c r="E13" s="11">
        <v>127</v>
      </c>
      <c r="F13" s="11">
        <v>156</v>
      </c>
    </row>
    <row r="14" spans="1:6" ht="15.75">
      <c r="A14" s="18" t="s">
        <v>41</v>
      </c>
      <c r="B14" s="11">
        <f t="shared" si="0"/>
        <v>618</v>
      </c>
      <c r="C14" s="11">
        <v>119</v>
      </c>
      <c r="D14" s="11">
        <v>168</v>
      </c>
      <c r="E14" s="11">
        <v>163</v>
      </c>
      <c r="F14" s="11">
        <v>168</v>
      </c>
    </row>
    <row r="15" spans="1:6" ht="15.75">
      <c r="A15" s="19" t="s">
        <v>46</v>
      </c>
      <c r="B15" s="15">
        <f>SUM(B$9:B14)</f>
        <v>2089</v>
      </c>
      <c r="C15" s="15">
        <f>SUM(C$9:C14)</f>
        <v>445</v>
      </c>
      <c r="D15" s="15">
        <f>SUM(D$9:D14)</f>
        <v>576</v>
      </c>
      <c r="E15" s="15">
        <f>SUM(E$9:E14)</f>
        <v>504</v>
      </c>
      <c r="F15" s="15">
        <f>SUM(F$9:F14)</f>
        <v>564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79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171</v>
      </c>
      <c r="C9" s="11">
        <v>36</v>
      </c>
      <c r="D9" s="11">
        <v>44</v>
      </c>
      <c r="E9" s="11">
        <v>39</v>
      </c>
      <c r="F9" s="11">
        <v>52</v>
      </c>
    </row>
    <row r="10" spans="1:6" ht="15.75">
      <c r="A10" s="18" t="s">
        <v>24</v>
      </c>
      <c r="B10" s="11">
        <f>SUM(C10:F10)</f>
        <v>119</v>
      </c>
      <c r="C10" s="11">
        <v>15</v>
      </c>
      <c r="D10" s="11">
        <v>32</v>
      </c>
      <c r="E10" s="11">
        <v>32</v>
      </c>
      <c r="F10" s="11">
        <v>40</v>
      </c>
    </row>
    <row r="11" spans="1:6" ht="15.75">
      <c r="A11" s="18" t="s">
        <v>31</v>
      </c>
      <c r="B11" s="11">
        <f>SUM(C11:F11)</f>
        <v>74</v>
      </c>
      <c r="C11" s="11">
        <v>22</v>
      </c>
      <c r="D11" s="11">
        <v>10</v>
      </c>
      <c r="E11" s="11">
        <v>17</v>
      </c>
      <c r="F11" s="11">
        <v>25</v>
      </c>
    </row>
    <row r="12" spans="1:6" ht="15.75">
      <c r="A12" s="18" t="s">
        <v>36</v>
      </c>
      <c r="B12" s="11">
        <f>SUM(C12:F12)</f>
        <v>563</v>
      </c>
      <c r="C12" s="11">
        <v>91</v>
      </c>
      <c r="D12" s="11">
        <v>129</v>
      </c>
      <c r="E12" s="11">
        <v>159</v>
      </c>
      <c r="F12" s="11">
        <v>184</v>
      </c>
    </row>
    <row r="13" spans="1:6" ht="15.75">
      <c r="A13" s="18" t="s">
        <v>41</v>
      </c>
      <c r="B13" s="11">
        <f>SUM(C13:F13)</f>
        <v>448</v>
      </c>
      <c r="C13" s="11">
        <v>98</v>
      </c>
      <c r="D13" s="11">
        <v>115</v>
      </c>
      <c r="E13" s="11">
        <v>118</v>
      </c>
      <c r="F13" s="11">
        <v>117</v>
      </c>
    </row>
    <row r="14" spans="1:6" ht="15.75">
      <c r="A14" s="19" t="s">
        <v>46</v>
      </c>
      <c r="B14" s="15">
        <f>SUM(B$9:B13)</f>
        <v>1375</v>
      </c>
      <c r="C14" s="15">
        <f>SUM(C$9:C13)</f>
        <v>262</v>
      </c>
      <c r="D14" s="15">
        <f>SUM(D$9:D13)</f>
        <v>330</v>
      </c>
      <c r="E14" s="15">
        <f>SUM(E$9:E13)</f>
        <v>365</v>
      </c>
      <c r="F14" s="15">
        <f>SUM(F$9:F13)</f>
        <v>418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78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36</v>
      </c>
      <c r="B9" s="11">
        <f>SUM(C9:F9)</f>
        <v>1679</v>
      </c>
      <c r="C9" s="11">
        <v>313</v>
      </c>
      <c r="D9" s="11">
        <v>370</v>
      </c>
      <c r="E9" s="11">
        <v>491</v>
      </c>
      <c r="F9" s="11">
        <v>505</v>
      </c>
    </row>
    <row r="10" spans="1:6" ht="15.75">
      <c r="A10" s="19" t="s">
        <v>46</v>
      </c>
      <c r="B10" s="15">
        <f>SUM(B$9)</f>
        <v>1679</v>
      </c>
      <c r="C10" s="15">
        <f>SUM(C$9)</f>
        <v>313</v>
      </c>
      <c r="D10" s="15">
        <f>SUM(D$9)</f>
        <v>370</v>
      </c>
      <c r="E10" s="15">
        <f>SUM(E$9)</f>
        <v>491</v>
      </c>
      <c r="F10" s="15">
        <f>SUM(F$9)</f>
        <v>505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77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500</v>
      </c>
      <c r="C9" s="11">
        <v>139</v>
      </c>
      <c r="D9" s="11">
        <v>155</v>
      </c>
      <c r="E9" s="11">
        <v>126</v>
      </c>
      <c r="F9" s="11">
        <v>80</v>
      </c>
    </row>
    <row r="10" spans="1:6" ht="15.75">
      <c r="A10" s="18" t="s">
        <v>20</v>
      </c>
      <c r="B10" s="11">
        <f t="shared" si="0"/>
        <v>293</v>
      </c>
      <c r="C10" s="11">
        <v>86</v>
      </c>
      <c r="D10" s="11">
        <v>71</v>
      </c>
      <c r="E10" s="11">
        <v>83</v>
      </c>
      <c r="F10" s="11">
        <v>53</v>
      </c>
    </row>
    <row r="11" spans="1:6" ht="15.75">
      <c r="A11" s="18" t="s">
        <v>24</v>
      </c>
      <c r="B11" s="11">
        <f t="shared" si="0"/>
        <v>371</v>
      </c>
      <c r="C11" s="11">
        <v>76</v>
      </c>
      <c r="D11" s="11">
        <v>69</v>
      </c>
      <c r="E11" s="11">
        <v>94</v>
      </c>
      <c r="F11" s="11">
        <v>132</v>
      </c>
    </row>
    <row r="12" spans="1:6" ht="15.75">
      <c r="A12" s="18" t="s">
        <v>31</v>
      </c>
      <c r="B12" s="11">
        <f t="shared" si="0"/>
        <v>205</v>
      </c>
      <c r="C12" s="11">
        <v>61</v>
      </c>
      <c r="D12" s="11">
        <v>40</v>
      </c>
      <c r="E12" s="11">
        <v>42</v>
      </c>
      <c r="F12" s="11">
        <v>62</v>
      </c>
    </row>
    <row r="13" spans="1:6" ht="15.75">
      <c r="A13" s="18" t="s">
        <v>36</v>
      </c>
      <c r="B13" s="11">
        <f t="shared" si="0"/>
        <v>565</v>
      </c>
      <c r="C13" s="11">
        <v>133</v>
      </c>
      <c r="D13" s="11">
        <v>136</v>
      </c>
      <c r="E13" s="11">
        <v>134</v>
      </c>
      <c r="F13" s="11">
        <v>162</v>
      </c>
    </row>
    <row r="14" spans="1:6" ht="15.75">
      <c r="A14" s="18" t="s">
        <v>41</v>
      </c>
      <c r="B14" s="11">
        <f t="shared" si="0"/>
        <v>792</v>
      </c>
      <c r="C14" s="11">
        <v>183</v>
      </c>
      <c r="D14" s="11">
        <v>201</v>
      </c>
      <c r="E14" s="11">
        <v>209</v>
      </c>
      <c r="F14" s="11">
        <v>199</v>
      </c>
    </row>
    <row r="15" spans="1:6" ht="15.75">
      <c r="A15" s="19" t="s">
        <v>46</v>
      </c>
      <c r="B15" s="15">
        <f>SUM(B$9:B14)</f>
        <v>2726</v>
      </c>
      <c r="C15" s="15">
        <f>SUM(C$9:C14)</f>
        <v>678</v>
      </c>
      <c r="D15" s="15">
        <f>SUM(D$9:D14)</f>
        <v>672</v>
      </c>
      <c r="E15" s="15">
        <f>SUM(E$9:E14)</f>
        <v>688</v>
      </c>
      <c r="F15" s="15">
        <f>SUM(F$9:F14)</f>
        <v>688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76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312</v>
      </c>
      <c r="C9" s="11">
        <v>55</v>
      </c>
      <c r="D9" s="11">
        <v>77</v>
      </c>
      <c r="E9" s="11">
        <v>81</v>
      </c>
      <c r="F9" s="11">
        <v>99</v>
      </c>
    </row>
    <row r="10" spans="1:6" ht="15.75">
      <c r="A10" s="18" t="s">
        <v>20</v>
      </c>
      <c r="B10" s="11">
        <f t="shared" si="0"/>
        <v>213</v>
      </c>
      <c r="C10" s="11">
        <v>63</v>
      </c>
      <c r="D10" s="11">
        <v>52</v>
      </c>
      <c r="E10" s="11">
        <v>60</v>
      </c>
      <c r="F10" s="11">
        <v>38</v>
      </c>
    </row>
    <row r="11" spans="1:6" ht="15.75">
      <c r="A11" s="18" t="s">
        <v>24</v>
      </c>
      <c r="B11" s="11">
        <f t="shared" si="0"/>
        <v>662</v>
      </c>
      <c r="C11" s="11">
        <v>142</v>
      </c>
      <c r="D11" s="11">
        <v>209</v>
      </c>
      <c r="E11" s="11">
        <v>75</v>
      </c>
      <c r="F11" s="11">
        <v>236</v>
      </c>
    </row>
    <row r="12" spans="1:6" ht="15.75">
      <c r="A12" s="18" t="s">
        <v>31</v>
      </c>
      <c r="B12" s="11">
        <f t="shared" si="0"/>
        <v>402</v>
      </c>
      <c r="C12" s="11">
        <v>74</v>
      </c>
      <c r="D12" s="11">
        <v>91</v>
      </c>
      <c r="E12" s="11">
        <v>90</v>
      </c>
      <c r="F12" s="11">
        <v>147</v>
      </c>
    </row>
    <row r="13" spans="1:6" ht="15.75">
      <c r="A13" s="18" t="s">
        <v>36</v>
      </c>
      <c r="B13" s="11">
        <f t="shared" si="0"/>
        <v>1307</v>
      </c>
      <c r="C13" s="11">
        <v>340</v>
      </c>
      <c r="D13" s="11">
        <v>363</v>
      </c>
      <c r="E13" s="11">
        <v>303</v>
      </c>
      <c r="F13" s="11">
        <v>301</v>
      </c>
    </row>
    <row r="14" spans="1:6" ht="15.75">
      <c r="A14" s="18" t="s">
        <v>39</v>
      </c>
      <c r="B14" s="11">
        <f t="shared" si="0"/>
        <v>213</v>
      </c>
      <c r="C14" s="11">
        <v>58</v>
      </c>
      <c r="D14" s="11">
        <v>47</v>
      </c>
      <c r="E14" s="11">
        <v>61</v>
      </c>
      <c r="F14" s="11">
        <v>47</v>
      </c>
    </row>
    <row r="15" spans="1:6" ht="15.75">
      <c r="A15" s="18" t="s">
        <v>41</v>
      </c>
      <c r="B15" s="11">
        <f t="shared" si="0"/>
        <v>754</v>
      </c>
      <c r="C15" s="11">
        <v>204</v>
      </c>
      <c r="D15" s="11">
        <v>203</v>
      </c>
      <c r="E15" s="11">
        <v>171</v>
      </c>
      <c r="F15" s="11">
        <v>176</v>
      </c>
    </row>
    <row r="16" spans="1:6" ht="15.75">
      <c r="A16" s="19" t="s">
        <v>46</v>
      </c>
      <c r="B16" s="15">
        <f>SUM(B$9:B15)</f>
        <v>3863</v>
      </c>
      <c r="C16" s="15">
        <f>SUM(C$9:C15)</f>
        <v>936</v>
      </c>
      <c r="D16" s="15">
        <f>SUM(D$9:D15)</f>
        <v>1042</v>
      </c>
      <c r="E16" s="15">
        <f>SUM(E$9:E15)</f>
        <v>841</v>
      </c>
      <c r="F16" s="15">
        <f>SUM(F$9:F15)</f>
        <v>1044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75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50</v>
      </c>
      <c r="C9" s="11"/>
      <c r="D9" s="11"/>
      <c r="E9" s="11">
        <v>20</v>
      </c>
      <c r="F9" s="11">
        <v>30</v>
      </c>
    </row>
    <row r="10" spans="1:6" ht="15.75">
      <c r="A10" s="18" t="s">
        <v>24</v>
      </c>
      <c r="B10" s="11">
        <f t="shared" si="0"/>
        <v>276</v>
      </c>
      <c r="C10" s="11">
        <v>45</v>
      </c>
      <c r="D10" s="11">
        <v>58</v>
      </c>
      <c r="E10" s="11">
        <v>83</v>
      </c>
      <c r="F10" s="11">
        <v>90</v>
      </c>
    </row>
    <row r="11" spans="1:6" ht="15.75">
      <c r="A11" s="18" t="s">
        <v>31</v>
      </c>
      <c r="B11" s="11">
        <f t="shared" si="0"/>
        <v>147</v>
      </c>
      <c r="C11" s="11">
        <v>23</v>
      </c>
      <c r="D11" s="11">
        <v>43</v>
      </c>
      <c r="E11" s="11">
        <v>36</v>
      </c>
      <c r="F11" s="11">
        <v>45</v>
      </c>
    </row>
    <row r="12" spans="1:6" ht="15.75">
      <c r="A12" s="18" t="s">
        <v>36</v>
      </c>
      <c r="B12" s="11">
        <f t="shared" si="0"/>
        <v>423</v>
      </c>
      <c r="C12" s="11">
        <v>64</v>
      </c>
      <c r="D12" s="11">
        <v>102</v>
      </c>
      <c r="E12" s="11">
        <v>136</v>
      </c>
      <c r="F12" s="11">
        <v>121</v>
      </c>
    </row>
    <row r="13" spans="1:6" ht="15.75">
      <c r="A13" s="18" t="s">
        <v>39</v>
      </c>
      <c r="B13" s="11">
        <f t="shared" si="0"/>
        <v>135</v>
      </c>
      <c r="C13" s="11">
        <v>8</v>
      </c>
      <c r="D13" s="11">
        <v>11</v>
      </c>
      <c r="E13" s="11">
        <v>23</v>
      </c>
      <c r="F13" s="11">
        <v>93</v>
      </c>
    </row>
    <row r="14" spans="1:6" ht="15.75">
      <c r="A14" s="18" t="s">
        <v>41</v>
      </c>
      <c r="B14" s="11">
        <f t="shared" si="0"/>
        <v>396</v>
      </c>
      <c r="C14" s="11">
        <v>81</v>
      </c>
      <c r="D14" s="11">
        <v>105</v>
      </c>
      <c r="E14" s="11">
        <v>101</v>
      </c>
      <c r="F14" s="11">
        <v>109</v>
      </c>
    </row>
    <row r="15" spans="1:6" ht="15.75">
      <c r="A15" s="19" t="s">
        <v>46</v>
      </c>
      <c r="B15" s="15">
        <f>SUM(B$9:B14)</f>
        <v>1427</v>
      </c>
      <c r="C15" s="15">
        <f>SUM(C$9:C14)</f>
        <v>221</v>
      </c>
      <c r="D15" s="15">
        <f>SUM(D$9:D14)</f>
        <v>319</v>
      </c>
      <c r="E15" s="15">
        <f>SUM(E$9:E14)</f>
        <v>399</v>
      </c>
      <c r="F15" s="15">
        <f>SUM(F$9:F14)</f>
        <v>488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74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220</v>
      </c>
      <c r="C9" s="11">
        <v>28</v>
      </c>
      <c r="D9" s="11">
        <v>27</v>
      </c>
      <c r="E9" s="11">
        <v>86</v>
      </c>
      <c r="F9" s="11">
        <v>79</v>
      </c>
    </row>
    <row r="10" spans="1:6" ht="15.75">
      <c r="A10" s="18" t="s">
        <v>31</v>
      </c>
      <c r="B10" s="11">
        <f>SUM(C10:F10)</f>
        <v>165</v>
      </c>
      <c r="C10" s="11">
        <v>1</v>
      </c>
      <c r="D10" s="11"/>
      <c r="E10" s="11">
        <v>80</v>
      </c>
      <c r="F10" s="11">
        <v>84</v>
      </c>
    </row>
    <row r="11" spans="1:6" ht="15.75">
      <c r="A11" s="18" t="s">
        <v>36</v>
      </c>
      <c r="B11" s="11">
        <f>SUM(C11:F11)</f>
        <v>802</v>
      </c>
      <c r="C11" s="11">
        <v>113</v>
      </c>
      <c r="D11" s="11">
        <v>126</v>
      </c>
      <c r="E11" s="11">
        <v>217</v>
      </c>
      <c r="F11" s="11">
        <v>346</v>
      </c>
    </row>
    <row r="12" spans="1:6" ht="15.75">
      <c r="A12" s="18" t="s">
        <v>41</v>
      </c>
      <c r="B12" s="11">
        <f>SUM(C12:F12)</f>
        <v>491</v>
      </c>
      <c r="C12" s="11">
        <v>42</v>
      </c>
      <c r="D12" s="11">
        <v>107</v>
      </c>
      <c r="E12" s="11">
        <v>149</v>
      </c>
      <c r="F12" s="11">
        <v>193</v>
      </c>
    </row>
    <row r="13" spans="1:6" ht="15.75">
      <c r="A13" s="19" t="s">
        <v>46</v>
      </c>
      <c r="B13" s="15">
        <f>SUM(B$9:B12)</f>
        <v>1678</v>
      </c>
      <c r="C13" s="15">
        <f>SUM(C$9:C12)</f>
        <v>184</v>
      </c>
      <c r="D13" s="15">
        <f>SUM(D$9:D12)</f>
        <v>260</v>
      </c>
      <c r="E13" s="15">
        <f>SUM(E$9:E12)</f>
        <v>532</v>
      </c>
      <c r="F13" s="15">
        <f>SUM(F$9:F12)</f>
        <v>702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73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392</v>
      </c>
      <c r="C9" s="11">
        <v>108</v>
      </c>
      <c r="D9" s="11">
        <v>89</v>
      </c>
      <c r="E9" s="11">
        <v>93</v>
      </c>
      <c r="F9" s="11">
        <v>102</v>
      </c>
    </row>
    <row r="10" spans="1:6" ht="15.75">
      <c r="A10" s="18" t="s">
        <v>20</v>
      </c>
      <c r="B10" s="11">
        <f t="shared" si="0"/>
        <v>97</v>
      </c>
      <c r="C10" s="11">
        <v>68</v>
      </c>
      <c r="D10" s="11">
        <v>29</v>
      </c>
      <c r="E10" s="11"/>
      <c r="F10" s="11"/>
    </row>
    <row r="11" spans="1:6" ht="15.75">
      <c r="A11" s="18" t="s">
        <v>24</v>
      </c>
      <c r="B11" s="11">
        <f t="shared" si="0"/>
        <v>191</v>
      </c>
      <c r="C11" s="11">
        <v>15</v>
      </c>
      <c r="D11" s="11">
        <v>52</v>
      </c>
      <c r="E11" s="11">
        <v>55</v>
      </c>
      <c r="F11" s="11">
        <v>69</v>
      </c>
    </row>
    <row r="12" spans="1:6" ht="15.75">
      <c r="A12" s="18" t="s">
        <v>31</v>
      </c>
      <c r="B12" s="11">
        <f t="shared" si="0"/>
        <v>284</v>
      </c>
      <c r="C12" s="11">
        <v>69</v>
      </c>
      <c r="D12" s="11">
        <v>57</v>
      </c>
      <c r="E12" s="11">
        <v>66</v>
      </c>
      <c r="F12" s="11">
        <v>92</v>
      </c>
    </row>
    <row r="13" spans="1:6" ht="15.75">
      <c r="A13" s="18" t="s">
        <v>36</v>
      </c>
      <c r="B13" s="11">
        <f t="shared" si="0"/>
        <v>901</v>
      </c>
      <c r="C13" s="11">
        <v>106</v>
      </c>
      <c r="D13" s="11">
        <v>155</v>
      </c>
      <c r="E13" s="11">
        <v>290</v>
      </c>
      <c r="F13" s="11">
        <v>350</v>
      </c>
    </row>
    <row r="14" spans="1:6" ht="15.75">
      <c r="A14" s="18" t="s">
        <v>39</v>
      </c>
      <c r="B14" s="11">
        <f t="shared" si="0"/>
        <v>155</v>
      </c>
      <c r="C14" s="11">
        <v>33</v>
      </c>
      <c r="D14" s="11">
        <v>25</v>
      </c>
      <c r="E14" s="11">
        <v>43</v>
      </c>
      <c r="F14" s="11">
        <v>54</v>
      </c>
    </row>
    <row r="15" spans="1:6" ht="15.75">
      <c r="A15" s="18" t="s">
        <v>41</v>
      </c>
      <c r="B15" s="11">
        <f t="shared" si="0"/>
        <v>583</v>
      </c>
      <c r="C15" s="11">
        <v>82</v>
      </c>
      <c r="D15" s="11">
        <v>116</v>
      </c>
      <c r="E15" s="11">
        <v>174</v>
      </c>
      <c r="F15" s="11">
        <v>211</v>
      </c>
    </row>
    <row r="16" spans="1:6" ht="15.75">
      <c r="A16" s="19" t="s">
        <v>46</v>
      </c>
      <c r="B16" s="15">
        <f>SUM(B$9:B15)</f>
        <v>2603</v>
      </c>
      <c r="C16" s="15">
        <f>SUM(C$9:C15)</f>
        <v>481</v>
      </c>
      <c r="D16" s="15">
        <f>SUM(D$9:D15)</f>
        <v>523</v>
      </c>
      <c r="E16" s="15">
        <f>SUM(E$9:E15)</f>
        <v>721</v>
      </c>
      <c r="F16" s="15">
        <f>SUM(F$9:F15)</f>
        <v>878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7"/>
  <sheetViews>
    <sheetView zoomScaleNormal="100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G45" sqref="G45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78" t="s">
        <v>0</v>
      </c>
      <c r="B1" s="78"/>
      <c r="C1" s="78"/>
      <c r="D1" s="78"/>
      <c r="E1" s="78"/>
      <c r="F1" s="78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" customHeight="1">
      <c r="A6" s="81"/>
      <c r="B6" s="79" t="s">
        <v>2</v>
      </c>
      <c r="C6" s="79" t="s">
        <v>3</v>
      </c>
      <c r="D6" s="79"/>
      <c r="E6" s="79"/>
      <c r="F6" s="79"/>
    </row>
    <row r="7" spans="1:6" ht="31.5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46" si="0">SUM(C9:F9)</f>
        <v>24991</v>
      </c>
      <c r="C9" s="11">
        <v>5830</v>
      </c>
      <c r="D9" s="11">
        <v>6787</v>
      </c>
      <c r="E9" s="11">
        <v>7233</v>
      </c>
      <c r="F9" s="11">
        <v>5141</v>
      </c>
    </row>
    <row r="10" spans="1:6" ht="15.75">
      <c r="A10" s="18" t="s">
        <v>9</v>
      </c>
      <c r="B10" s="11">
        <f t="shared" si="0"/>
        <v>3586</v>
      </c>
      <c r="C10" s="11"/>
      <c r="D10" s="11"/>
      <c r="E10" s="11"/>
      <c r="F10" s="11">
        <v>3586</v>
      </c>
    </row>
    <row r="11" spans="1:6" ht="15.75">
      <c r="A11" s="18" t="s">
        <v>10</v>
      </c>
      <c r="B11" s="11">
        <f t="shared" si="0"/>
        <v>1000</v>
      </c>
      <c r="C11" s="11">
        <v>320</v>
      </c>
      <c r="D11" s="11">
        <v>268</v>
      </c>
      <c r="E11" s="11">
        <v>321</v>
      </c>
      <c r="F11" s="11">
        <v>91</v>
      </c>
    </row>
    <row r="12" spans="1:6" ht="15.75">
      <c r="A12" s="18" t="s">
        <v>11</v>
      </c>
      <c r="B12" s="11">
        <f t="shared" si="0"/>
        <v>1131</v>
      </c>
      <c r="C12" s="11">
        <v>280</v>
      </c>
      <c r="D12" s="11">
        <v>350</v>
      </c>
      <c r="E12" s="11">
        <v>313</v>
      </c>
      <c r="F12" s="11">
        <v>188</v>
      </c>
    </row>
    <row r="13" spans="1:6" ht="15.75">
      <c r="A13" s="18" t="s">
        <v>12</v>
      </c>
      <c r="B13" s="11">
        <f t="shared" si="0"/>
        <v>696</v>
      </c>
      <c r="C13" s="11">
        <v>246</v>
      </c>
      <c r="D13" s="11">
        <v>114</v>
      </c>
      <c r="E13" s="11">
        <v>148</v>
      </c>
      <c r="F13" s="11">
        <v>188</v>
      </c>
    </row>
    <row r="14" spans="1:6" ht="15.75">
      <c r="A14" s="18" t="s">
        <v>13</v>
      </c>
      <c r="B14" s="11">
        <f t="shared" si="0"/>
        <v>750</v>
      </c>
      <c r="C14" s="11">
        <v>176</v>
      </c>
      <c r="D14" s="11">
        <v>169</v>
      </c>
      <c r="E14" s="11">
        <v>203</v>
      </c>
      <c r="F14" s="11">
        <v>202</v>
      </c>
    </row>
    <row r="15" spans="1:6" ht="15.75">
      <c r="A15" s="18" t="s">
        <v>14</v>
      </c>
      <c r="B15" s="11">
        <f t="shared" si="0"/>
        <v>1614</v>
      </c>
      <c r="C15" s="11">
        <v>276</v>
      </c>
      <c r="D15" s="11">
        <v>426</v>
      </c>
      <c r="E15" s="11">
        <v>422</v>
      </c>
      <c r="F15" s="11">
        <v>490</v>
      </c>
    </row>
    <row r="16" spans="1:6" ht="15.75">
      <c r="A16" s="18" t="s">
        <v>15</v>
      </c>
      <c r="B16" s="11">
        <f t="shared" si="0"/>
        <v>279</v>
      </c>
      <c r="C16" s="11">
        <v>82</v>
      </c>
      <c r="D16" s="11">
        <v>79</v>
      </c>
      <c r="E16" s="11">
        <v>69</v>
      </c>
      <c r="F16" s="11">
        <v>49</v>
      </c>
    </row>
    <row r="17" spans="1:6" ht="15.75">
      <c r="A17" s="18" t="s">
        <v>16</v>
      </c>
      <c r="B17" s="11">
        <f t="shared" si="0"/>
        <v>716</v>
      </c>
      <c r="C17" s="11">
        <v>148</v>
      </c>
      <c r="D17" s="11">
        <v>182</v>
      </c>
      <c r="E17" s="11">
        <v>208</v>
      </c>
      <c r="F17" s="11">
        <v>178</v>
      </c>
    </row>
    <row r="18" spans="1:6" ht="15.75">
      <c r="A18" s="18" t="s">
        <v>17</v>
      </c>
      <c r="B18" s="11">
        <f t="shared" si="0"/>
        <v>852</v>
      </c>
      <c r="C18" s="11">
        <v>188</v>
      </c>
      <c r="D18" s="11">
        <v>269</v>
      </c>
      <c r="E18" s="11">
        <v>266</v>
      </c>
      <c r="F18" s="11">
        <v>129</v>
      </c>
    </row>
    <row r="19" spans="1:6" ht="15.75">
      <c r="A19" s="18" t="s">
        <v>18</v>
      </c>
      <c r="B19" s="11">
        <f t="shared" si="0"/>
        <v>2100</v>
      </c>
      <c r="C19" s="11">
        <v>528</v>
      </c>
      <c r="D19" s="11">
        <v>592</v>
      </c>
      <c r="E19" s="11">
        <v>643</v>
      </c>
      <c r="F19" s="11">
        <v>337</v>
      </c>
    </row>
    <row r="20" spans="1:6" ht="15.75">
      <c r="A20" s="18" t="s">
        <v>19</v>
      </c>
      <c r="B20" s="11">
        <f t="shared" si="0"/>
        <v>498</v>
      </c>
      <c r="C20" s="11">
        <v>134</v>
      </c>
      <c r="D20" s="11">
        <v>125</v>
      </c>
      <c r="E20" s="11">
        <v>139</v>
      </c>
      <c r="F20" s="11">
        <v>100</v>
      </c>
    </row>
    <row r="21" spans="1:6" ht="15.75">
      <c r="A21" s="18" t="s">
        <v>20</v>
      </c>
      <c r="B21" s="11">
        <f t="shared" si="0"/>
        <v>19689</v>
      </c>
      <c r="C21" s="11">
        <v>6226</v>
      </c>
      <c r="D21" s="11">
        <v>4294</v>
      </c>
      <c r="E21" s="11">
        <v>5003</v>
      </c>
      <c r="F21" s="11">
        <v>4166</v>
      </c>
    </row>
    <row r="22" spans="1:6" ht="15.75">
      <c r="A22" s="18" t="s">
        <v>21</v>
      </c>
      <c r="B22" s="11">
        <f t="shared" si="0"/>
        <v>5703</v>
      </c>
      <c r="C22" s="11">
        <v>1224</v>
      </c>
      <c r="D22" s="11">
        <v>1892</v>
      </c>
      <c r="E22" s="11">
        <v>1267</v>
      </c>
      <c r="F22" s="11">
        <v>1320</v>
      </c>
    </row>
    <row r="23" spans="1:6" ht="15.75">
      <c r="A23" s="18" t="s">
        <v>22</v>
      </c>
      <c r="B23" s="11">
        <f t="shared" si="0"/>
        <v>651</v>
      </c>
      <c r="C23" s="11">
        <v>157</v>
      </c>
      <c r="D23" s="11">
        <v>151</v>
      </c>
      <c r="E23" s="11">
        <v>165</v>
      </c>
      <c r="F23" s="11">
        <v>178</v>
      </c>
    </row>
    <row r="24" spans="1:6" ht="15.75">
      <c r="A24" s="18" t="s">
        <v>23</v>
      </c>
      <c r="B24" s="11">
        <f t="shared" si="0"/>
        <v>4696</v>
      </c>
      <c r="C24" s="11">
        <v>1100</v>
      </c>
      <c r="D24" s="11">
        <v>1365</v>
      </c>
      <c r="E24" s="11">
        <v>1245</v>
      </c>
      <c r="F24" s="11">
        <v>986</v>
      </c>
    </row>
    <row r="25" spans="1:6" ht="15.75">
      <c r="A25" s="18" t="s">
        <v>24</v>
      </c>
      <c r="B25" s="11">
        <f t="shared" si="0"/>
        <v>12363</v>
      </c>
      <c r="C25" s="11">
        <v>2469</v>
      </c>
      <c r="D25" s="11">
        <v>3240</v>
      </c>
      <c r="E25" s="11">
        <v>3100</v>
      </c>
      <c r="F25" s="11">
        <f>3571-17</f>
        <v>3554</v>
      </c>
    </row>
    <row r="26" spans="1:6" ht="15.75">
      <c r="A26" s="18" t="s">
        <v>25</v>
      </c>
      <c r="B26" s="11">
        <f t="shared" si="0"/>
        <v>2770</v>
      </c>
      <c r="C26" s="11">
        <v>724</v>
      </c>
      <c r="D26" s="11">
        <v>819</v>
      </c>
      <c r="E26" s="11">
        <v>848</v>
      </c>
      <c r="F26" s="11">
        <v>379</v>
      </c>
    </row>
    <row r="27" spans="1:6" ht="15.75">
      <c r="A27" s="18" t="s">
        <v>26</v>
      </c>
      <c r="B27" s="11">
        <f t="shared" si="0"/>
        <v>2868</v>
      </c>
      <c r="C27" s="11">
        <v>757</v>
      </c>
      <c r="D27" s="11">
        <v>757</v>
      </c>
      <c r="E27" s="11">
        <v>782</v>
      </c>
      <c r="F27" s="11">
        <v>572</v>
      </c>
    </row>
    <row r="28" spans="1:6" ht="15.75">
      <c r="A28" s="18" t="s">
        <v>27</v>
      </c>
      <c r="B28" s="11">
        <f t="shared" si="0"/>
        <v>1185</v>
      </c>
      <c r="C28" s="11">
        <v>277</v>
      </c>
      <c r="D28" s="11">
        <v>342</v>
      </c>
      <c r="E28" s="11">
        <v>400</v>
      </c>
      <c r="F28" s="11">
        <v>166</v>
      </c>
    </row>
    <row r="29" spans="1:6" ht="15.75">
      <c r="A29" s="18" t="s">
        <v>28</v>
      </c>
      <c r="B29" s="11">
        <f t="shared" si="0"/>
        <v>10205</v>
      </c>
      <c r="C29" s="11">
        <v>2260</v>
      </c>
      <c r="D29" s="11">
        <v>2769</v>
      </c>
      <c r="E29" s="11">
        <v>2771</v>
      </c>
      <c r="F29" s="11">
        <v>2405</v>
      </c>
    </row>
    <row r="30" spans="1:6" ht="15.75">
      <c r="A30" s="18" t="s">
        <v>29</v>
      </c>
      <c r="B30" s="11">
        <f t="shared" si="0"/>
        <v>4263</v>
      </c>
      <c r="C30" s="11">
        <v>1129</v>
      </c>
      <c r="D30" s="11">
        <v>1272</v>
      </c>
      <c r="E30" s="11">
        <v>1220</v>
      </c>
      <c r="F30" s="11">
        <v>642</v>
      </c>
    </row>
    <row r="31" spans="1:6" ht="15.75">
      <c r="A31" s="18" t="s">
        <v>30</v>
      </c>
      <c r="B31" s="11">
        <f t="shared" si="0"/>
        <v>6315</v>
      </c>
      <c r="C31" s="11">
        <v>1642</v>
      </c>
      <c r="D31" s="11">
        <v>1711</v>
      </c>
      <c r="E31" s="11">
        <v>1280</v>
      </c>
      <c r="F31" s="11">
        <v>1682</v>
      </c>
    </row>
    <row r="32" spans="1:6" ht="15.75">
      <c r="A32" s="18" t="s">
        <v>31</v>
      </c>
      <c r="B32" s="11">
        <f t="shared" si="0"/>
        <v>11165</v>
      </c>
      <c r="C32" s="11">
        <v>2791</v>
      </c>
      <c r="D32" s="11">
        <v>2814</v>
      </c>
      <c r="E32" s="11">
        <v>2845</v>
      </c>
      <c r="F32" s="11">
        <v>2715</v>
      </c>
    </row>
    <row r="33" spans="1:6" ht="15.75">
      <c r="A33" s="18" t="s">
        <v>32</v>
      </c>
      <c r="B33" s="11">
        <f t="shared" si="0"/>
        <v>7033</v>
      </c>
      <c r="C33" s="11">
        <v>2691</v>
      </c>
      <c r="D33" s="11">
        <v>1960</v>
      </c>
      <c r="E33" s="11">
        <v>2188</v>
      </c>
      <c r="F33" s="11">
        <v>194</v>
      </c>
    </row>
    <row r="34" spans="1:6" ht="15.75">
      <c r="A34" s="18" t="s">
        <v>33</v>
      </c>
      <c r="B34" s="11">
        <f t="shared" si="0"/>
        <v>600</v>
      </c>
      <c r="C34" s="11">
        <v>119</v>
      </c>
      <c r="D34" s="11">
        <v>136</v>
      </c>
      <c r="E34" s="11">
        <v>176</v>
      </c>
      <c r="F34" s="11">
        <v>169</v>
      </c>
    </row>
    <row r="35" spans="1:6" ht="15.75">
      <c r="A35" s="18" t="s">
        <v>34</v>
      </c>
      <c r="B35" s="11">
        <f t="shared" si="0"/>
        <v>1183</v>
      </c>
      <c r="C35" s="11">
        <v>247</v>
      </c>
      <c r="D35" s="11">
        <v>321</v>
      </c>
      <c r="E35" s="11">
        <v>352</v>
      </c>
      <c r="F35" s="11">
        <v>263</v>
      </c>
    </row>
    <row r="36" spans="1:6" ht="15.75">
      <c r="A36" s="18" t="s">
        <v>35</v>
      </c>
      <c r="B36" s="11">
        <f t="shared" si="0"/>
        <v>2685</v>
      </c>
      <c r="C36" s="11">
        <v>703</v>
      </c>
      <c r="D36" s="11">
        <v>864</v>
      </c>
      <c r="E36" s="11">
        <v>675</v>
      </c>
      <c r="F36" s="11">
        <v>443</v>
      </c>
    </row>
    <row r="37" spans="1:6" ht="15.75">
      <c r="A37" s="18" t="s">
        <v>36</v>
      </c>
      <c r="B37" s="11">
        <f t="shared" si="0"/>
        <v>20393</v>
      </c>
      <c r="C37" s="11">
        <v>3906</v>
      </c>
      <c r="D37" s="11">
        <v>4094</v>
      </c>
      <c r="E37" s="11">
        <v>6193</v>
      </c>
      <c r="F37" s="11">
        <v>6200</v>
      </c>
    </row>
    <row r="38" spans="1:6" ht="15.75">
      <c r="A38" s="18" t="s">
        <v>37</v>
      </c>
      <c r="B38" s="11">
        <f t="shared" si="0"/>
        <v>299</v>
      </c>
      <c r="C38" s="11">
        <v>74</v>
      </c>
      <c r="D38" s="11">
        <v>85</v>
      </c>
      <c r="E38" s="11">
        <v>94</v>
      </c>
      <c r="F38" s="11">
        <v>46</v>
      </c>
    </row>
    <row r="39" spans="1:6" ht="15.75">
      <c r="A39" s="18" t="s">
        <v>38</v>
      </c>
      <c r="B39" s="11">
        <f t="shared" si="0"/>
        <v>150</v>
      </c>
      <c r="C39" s="11">
        <v>44</v>
      </c>
      <c r="D39" s="11">
        <v>61</v>
      </c>
      <c r="E39" s="11">
        <v>23</v>
      </c>
      <c r="F39" s="11">
        <v>22</v>
      </c>
    </row>
    <row r="40" spans="1:6" ht="15.75">
      <c r="A40" s="18" t="s">
        <v>39</v>
      </c>
      <c r="B40" s="11">
        <f t="shared" si="0"/>
        <v>9700</v>
      </c>
      <c r="C40" s="11">
        <v>2127</v>
      </c>
      <c r="D40" s="11">
        <v>2437</v>
      </c>
      <c r="E40" s="11">
        <v>2790</v>
      </c>
      <c r="F40" s="11">
        <v>2346</v>
      </c>
    </row>
    <row r="41" spans="1:6" ht="15.75">
      <c r="A41" s="18" t="s">
        <v>40</v>
      </c>
      <c r="B41" s="11">
        <f t="shared" si="0"/>
        <v>3132</v>
      </c>
      <c r="C41" s="11">
        <v>839</v>
      </c>
      <c r="D41" s="11">
        <v>933</v>
      </c>
      <c r="E41" s="11">
        <v>914</v>
      </c>
      <c r="F41" s="11">
        <v>446</v>
      </c>
    </row>
    <row r="42" spans="1:6" ht="15.75">
      <c r="A42" s="18" t="s">
        <v>41</v>
      </c>
      <c r="B42" s="11">
        <f t="shared" si="0"/>
        <v>15862</v>
      </c>
      <c r="C42" s="11">
        <v>3030</v>
      </c>
      <c r="D42" s="11">
        <v>3677</v>
      </c>
      <c r="E42" s="11">
        <v>4407</v>
      </c>
      <c r="F42" s="11">
        <v>4748</v>
      </c>
    </row>
    <row r="43" spans="1:6" ht="15.75">
      <c r="A43" s="18" t="s">
        <v>42</v>
      </c>
      <c r="B43" s="11">
        <f t="shared" si="0"/>
        <v>4775</v>
      </c>
      <c r="C43" s="11">
        <v>1084</v>
      </c>
      <c r="D43" s="11">
        <v>1425</v>
      </c>
      <c r="E43" s="11">
        <v>1403</v>
      </c>
      <c r="F43" s="11">
        <v>863</v>
      </c>
    </row>
    <row r="44" spans="1:6" ht="15.75">
      <c r="A44" s="18" t="s">
        <v>43</v>
      </c>
      <c r="B44" s="11">
        <f t="shared" si="0"/>
        <v>564</v>
      </c>
      <c r="C44" s="11">
        <v>118</v>
      </c>
      <c r="D44" s="11">
        <v>154</v>
      </c>
      <c r="E44" s="11">
        <v>158</v>
      </c>
      <c r="F44" s="11">
        <v>134</v>
      </c>
    </row>
    <row r="45" spans="1:6" ht="15.75">
      <c r="A45" s="18" t="s">
        <v>44</v>
      </c>
      <c r="B45" s="11">
        <f t="shared" si="0"/>
        <v>755</v>
      </c>
      <c r="C45" s="11">
        <v>197</v>
      </c>
      <c r="D45" s="11">
        <v>223</v>
      </c>
      <c r="E45" s="11">
        <v>226</v>
      </c>
      <c r="F45" s="11">
        <v>109</v>
      </c>
    </row>
    <row r="46" spans="1:6" ht="15.75">
      <c r="A46" s="18" t="s">
        <v>45</v>
      </c>
      <c r="B46" s="11">
        <f t="shared" si="0"/>
        <v>1164</v>
      </c>
      <c r="C46" s="11">
        <v>263</v>
      </c>
      <c r="D46" s="11">
        <v>370</v>
      </c>
      <c r="E46" s="11">
        <v>302</v>
      </c>
      <c r="F46" s="11">
        <v>229</v>
      </c>
    </row>
    <row r="47" spans="1:6" ht="15.75">
      <c r="A47" s="19" t="s">
        <v>46</v>
      </c>
      <c r="B47" s="15">
        <f>SUM(B$9:B46)</f>
        <v>188381</v>
      </c>
      <c r="C47" s="15">
        <f>SUM(C$9:C46)</f>
        <v>44406</v>
      </c>
      <c r="D47" s="15">
        <f>SUM(D$9:D46)</f>
        <v>47527</v>
      </c>
      <c r="E47" s="15">
        <f>SUM(E$9:E46)</f>
        <v>50792</v>
      </c>
      <c r="F47" s="15">
        <f>SUM(F$9:F46)</f>
        <v>45656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scale="7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72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17</v>
      </c>
      <c r="C9" s="11"/>
      <c r="D9" s="11"/>
      <c r="E9" s="11">
        <v>4</v>
      </c>
      <c r="F9" s="11">
        <v>13</v>
      </c>
    </row>
    <row r="10" spans="1:6" ht="15.75">
      <c r="A10" s="18" t="s">
        <v>24</v>
      </c>
      <c r="B10" s="11">
        <f>SUM(C10:F10)</f>
        <v>221</v>
      </c>
      <c r="C10" s="11">
        <v>49</v>
      </c>
      <c r="D10" s="11">
        <v>72</v>
      </c>
      <c r="E10" s="11">
        <v>39</v>
      </c>
      <c r="F10" s="11">
        <v>61</v>
      </c>
    </row>
    <row r="11" spans="1:6" ht="15.75">
      <c r="A11" s="18" t="s">
        <v>31</v>
      </c>
      <c r="B11" s="11">
        <f>SUM(C11:F11)</f>
        <v>68</v>
      </c>
      <c r="C11" s="11">
        <v>1</v>
      </c>
      <c r="D11" s="11">
        <v>10</v>
      </c>
      <c r="E11" s="11">
        <v>12</v>
      </c>
      <c r="F11" s="11">
        <v>45</v>
      </c>
    </row>
    <row r="12" spans="1:6" ht="15.75">
      <c r="A12" s="18" t="s">
        <v>36</v>
      </c>
      <c r="B12" s="11">
        <f>SUM(C12:F12)</f>
        <v>800</v>
      </c>
      <c r="C12" s="11">
        <v>103</v>
      </c>
      <c r="D12" s="11">
        <v>193</v>
      </c>
      <c r="E12" s="11">
        <v>193</v>
      </c>
      <c r="F12" s="11">
        <v>311</v>
      </c>
    </row>
    <row r="13" spans="1:6" ht="15.75">
      <c r="A13" s="19" t="s">
        <v>46</v>
      </c>
      <c r="B13" s="15">
        <f>SUM(B$9:B12)</f>
        <v>1106</v>
      </c>
      <c r="C13" s="15">
        <f>SUM(C$9:C12)</f>
        <v>153</v>
      </c>
      <c r="D13" s="15">
        <f>SUM(D$9:D12)</f>
        <v>275</v>
      </c>
      <c r="E13" s="15">
        <f>SUM(E$9:E12)</f>
        <v>248</v>
      </c>
      <c r="F13" s="15">
        <f>SUM(F$9:F12)</f>
        <v>430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71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680</v>
      </c>
      <c r="C9" s="11">
        <v>126</v>
      </c>
      <c r="D9" s="11">
        <v>134</v>
      </c>
      <c r="E9" s="11">
        <v>200</v>
      </c>
      <c r="F9" s="11">
        <v>220</v>
      </c>
    </row>
    <row r="10" spans="1:6" ht="15.75">
      <c r="A10" s="18" t="s">
        <v>24</v>
      </c>
      <c r="B10" s="11">
        <f t="shared" si="0"/>
        <v>221</v>
      </c>
      <c r="C10" s="11">
        <v>37</v>
      </c>
      <c r="D10" s="11">
        <v>34</v>
      </c>
      <c r="E10" s="11">
        <v>62</v>
      </c>
      <c r="F10" s="11">
        <v>88</v>
      </c>
    </row>
    <row r="11" spans="1:6" ht="15.75">
      <c r="A11" s="18" t="s">
        <v>31</v>
      </c>
      <c r="B11" s="11">
        <f t="shared" si="0"/>
        <v>79</v>
      </c>
      <c r="C11" s="11">
        <v>5</v>
      </c>
      <c r="D11" s="11">
        <v>8</v>
      </c>
      <c r="E11" s="11">
        <v>27</v>
      </c>
      <c r="F11" s="11">
        <v>39</v>
      </c>
    </row>
    <row r="12" spans="1:6" ht="15.75">
      <c r="A12" s="18" t="s">
        <v>36</v>
      </c>
      <c r="B12" s="11">
        <f t="shared" si="0"/>
        <v>694</v>
      </c>
      <c r="C12" s="11">
        <v>100</v>
      </c>
      <c r="D12" s="11">
        <v>101</v>
      </c>
      <c r="E12" s="11">
        <v>193</v>
      </c>
      <c r="F12" s="11">
        <v>300</v>
      </c>
    </row>
    <row r="13" spans="1:6" ht="15.75">
      <c r="A13" s="18" t="s">
        <v>39</v>
      </c>
      <c r="B13" s="11">
        <f t="shared" si="0"/>
        <v>163</v>
      </c>
      <c r="C13" s="11">
        <v>29</v>
      </c>
      <c r="D13" s="11">
        <v>37</v>
      </c>
      <c r="E13" s="11">
        <v>43</v>
      </c>
      <c r="F13" s="11">
        <v>54</v>
      </c>
    </row>
    <row r="14" spans="1:6" ht="15.75">
      <c r="A14" s="18" t="s">
        <v>40</v>
      </c>
      <c r="B14" s="11">
        <f t="shared" si="0"/>
        <v>268</v>
      </c>
      <c r="C14" s="11">
        <v>55</v>
      </c>
      <c r="D14" s="11">
        <v>65</v>
      </c>
      <c r="E14" s="11">
        <v>73</v>
      </c>
      <c r="F14" s="11">
        <v>75</v>
      </c>
    </row>
    <row r="15" spans="1:6" ht="15.75">
      <c r="A15" s="18" t="s">
        <v>41</v>
      </c>
      <c r="B15" s="11">
        <f t="shared" si="0"/>
        <v>569</v>
      </c>
      <c r="C15" s="11">
        <v>99</v>
      </c>
      <c r="D15" s="11">
        <v>136</v>
      </c>
      <c r="E15" s="11">
        <v>157</v>
      </c>
      <c r="F15" s="11">
        <v>177</v>
      </c>
    </row>
    <row r="16" spans="1:6" ht="15.75">
      <c r="A16" s="19" t="s">
        <v>46</v>
      </c>
      <c r="B16" s="15">
        <f>SUM(B$9:B15)</f>
        <v>2674</v>
      </c>
      <c r="C16" s="15">
        <f>SUM(C$9:C15)</f>
        <v>451</v>
      </c>
      <c r="D16" s="15">
        <f>SUM(D$9:D15)</f>
        <v>515</v>
      </c>
      <c r="E16" s="15">
        <f>SUM(E$9:E15)</f>
        <v>755</v>
      </c>
      <c r="F16" s="15">
        <f>SUM(F$9:F15)</f>
        <v>953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70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108</v>
      </c>
      <c r="C9" s="11">
        <v>24</v>
      </c>
      <c r="D9" s="11">
        <v>24</v>
      </c>
      <c r="E9" s="11">
        <v>29</v>
      </c>
      <c r="F9" s="11">
        <v>31</v>
      </c>
    </row>
    <row r="10" spans="1:6" ht="15.75">
      <c r="A10" s="18" t="s">
        <v>24</v>
      </c>
      <c r="B10" s="11">
        <f>SUM(C10:F10)</f>
        <v>193</v>
      </c>
      <c r="C10" s="11">
        <v>42</v>
      </c>
      <c r="D10" s="11">
        <v>52</v>
      </c>
      <c r="E10" s="11">
        <v>49</v>
      </c>
      <c r="F10" s="11">
        <v>50</v>
      </c>
    </row>
    <row r="11" spans="1:6" ht="15.75">
      <c r="A11" s="18" t="s">
        <v>31</v>
      </c>
      <c r="B11" s="11">
        <f>SUM(C11:F11)</f>
        <v>76</v>
      </c>
      <c r="C11" s="11">
        <v>13</v>
      </c>
      <c r="D11" s="11">
        <v>23</v>
      </c>
      <c r="E11" s="11">
        <v>17</v>
      </c>
      <c r="F11" s="11">
        <v>23</v>
      </c>
    </row>
    <row r="12" spans="1:6" ht="15.75">
      <c r="A12" s="18" t="s">
        <v>36</v>
      </c>
      <c r="B12" s="11">
        <f>SUM(C12:F12)</f>
        <v>525</v>
      </c>
      <c r="C12" s="11">
        <v>115</v>
      </c>
      <c r="D12" s="11">
        <v>104</v>
      </c>
      <c r="E12" s="11">
        <v>166</v>
      </c>
      <c r="F12" s="11">
        <v>140</v>
      </c>
    </row>
    <row r="13" spans="1:6" ht="15.75">
      <c r="A13" s="18" t="s">
        <v>41</v>
      </c>
      <c r="B13" s="11">
        <f>SUM(C13:F13)</f>
        <v>373</v>
      </c>
      <c r="C13" s="11">
        <v>79</v>
      </c>
      <c r="D13" s="11">
        <v>90</v>
      </c>
      <c r="E13" s="11">
        <v>101</v>
      </c>
      <c r="F13" s="11">
        <v>103</v>
      </c>
    </row>
    <row r="14" spans="1:6" ht="15.75">
      <c r="A14" s="19" t="s">
        <v>46</v>
      </c>
      <c r="B14" s="15">
        <f>SUM(B$9:B13)</f>
        <v>1275</v>
      </c>
      <c r="C14" s="15">
        <f>SUM(C$9:C13)</f>
        <v>273</v>
      </c>
      <c r="D14" s="15">
        <f>SUM(D$9:D13)</f>
        <v>293</v>
      </c>
      <c r="E14" s="15">
        <f>SUM(E$9:E13)</f>
        <v>362</v>
      </c>
      <c r="F14" s="15">
        <f>SUM(F$9:F13)</f>
        <v>347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69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640</v>
      </c>
      <c r="C9" s="11">
        <v>97</v>
      </c>
      <c r="D9" s="11">
        <v>125</v>
      </c>
      <c r="E9" s="11">
        <v>190</v>
      </c>
      <c r="F9" s="11">
        <v>228</v>
      </c>
    </row>
    <row r="10" spans="1:6" ht="15.75">
      <c r="A10" s="18" t="s">
        <v>20</v>
      </c>
      <c r="B10" s="11">
        <f t="shared" si="0"/>
        <v>506</v>
      </c>
      <c r="C10" s="11">
        <v>110</v>
      </c>
      <c r="D10" s="11">
        <v>104</v>
      </c>
      <c r="E10" s="11">
        <v>142</v>
      </c>
      <c r="F10" s="11">
        <v>150</v>
      </c>
    </row>
    <row r="11" spans="1:6" ht="15.75">
      <c r="A11" s="18" t="s">
        <v>21</v>
      </c>
      <c r="B11" s="11">
        <f t="shared" si="0"/>
        <v>385</v>
      </c>
      <c r="C11" s="11">
        <v>66</v>
      </c>
      <c r="D11" s="11">
        <v>62</v>
      </c>
      <c r="E11" s="11">
        <v>135</v>
      </c>
      <c r="F11" s="11">
        <v>122</v>
      </c>
    </row>
    <row r="12" spans="1:6" ht="15.75">
      <c r="A12" s="18" t="s">
        <v>24</v>
      </c>
      <c r="B12" s="11">
        <f t="shared" si="0"/>
        <v>690</v>
      </c>
      <c r="C12" s="11">
        <v>114</v>
      </c>
      <c r="D12" s="11">
        <v>136</v>
      </c>
      <c r="E12" s="11">
        <v>200</v>
      </c>
      <c r="F12" s="11">
        <v>240</v>
      </c>
    </row>
    <row r="13" spans="1:6" ht="15.75">
      <c r="A13" s="18" t="s">
        <v>31</v>
      </c>
      <c r="B13" s="11">
        <f t="shared" si="0"/>
        <v>608</v>
      </c>
      <c r="C13" s="11">
        <v>121</v>
      </c>
      <c r="D13" s="11">
        <v>127</v>
      </c>
      <c r="E13" s="11">
        <v>120</v>
      </c>
      <c r="F13" s="11">
        <v>240</v>
      </c>
    </row>
    <row r="14" spans="1:6" ht="15.75">
      <c r="A14" s="18" t="s">
        <v>36</v>
      </c>
      <c r="B14" s="11">
        <f t="shared" si="0"/>
        <v>1000</v>
      </c>
      <c r="C14" s="11">
        <v>245</v>
      </c>
      <c r="D14" s="11">
        <v>268</v>
      </c>
      <c r="E14" s="11">
        <v>187</v>
      </c>
      <c r="F14" s="11">
        <v>300</v>
      </c>
    </row>
    <row r="15" spans="1:6" ht="15.75">
      <c r="A15" s="18" t="s">
        <v>39</v>
      </c>
      <c r="B15" s="11">
        <f t="shared" si="0"/>
        <v>384</v>
      </c>
      <c r="C15" s="11">
        <v>88</v>
      </c>
      <c r="D15" s="11">
        <v>60</v>
      </c>
      <c r="E15" s="11">
        <v>125</v>
      </c>
      <c r="F15" s="11">
        <v>111</v>
      </c>
    </row>
    <row r="16" spans="1:6" ht="15.75">
      <c r="A16" s="18" t="s">
        <v>41</v>
      </c>
      <c r="B16" s="11">
        <f t="shared" si="0"/>
        <v>738</v>
      </c>
      <c r="C16" s="11">
        <v>112</v>
      </c>
      <c r="D16" s="11">
        <v>126</v>
      </c>
      <c r="E16" s="11">
        <v>240</v>
      </c>
      <c r="F16" s="11">
        <v>260</v>
      </c>
    </row>
    <row r="17" spans="1:6" ht="15.75">
      <c r="A17" s="19" t="s">
        <v>46</v>
      </c>
      <c r="B17" s="15">
        <f>SUM(B$9:B16)</f>
        <v>4951</v>
      </c>
      <c r="C17" s="15">
        <f>SUM(C$9:C16)</f>
        <v>953</v>
      </c>
      <c r="D17" s="15">
        <f>SUM(D$9:D16)</f>
        <v>1008</v>
      </c>
      <c r="E17" s="15">
        <f>SUM(E$9:E16)</f>
        <v>1339</v>
      </c>
      <c r="F17" s="15">
        <f>SUM(F$9:F16)</f>
        <v>1651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68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43</v>
      </c>
      <c r="C9" s="11">
        <v>10</v>
      </c>
      <c r="D9" s="11">
        <v>10</v>
      </c>
      <c r="E9" s="11">
        <v>11</v>
      </c>
      <c r="F9" s="11">
        <v>12</v>
      </c>
    </row>
    <row r="10" spans="1:6" ht="15.75">
      <c r="A10" s="18" t="s">
        <v>24</v>
      </c>
      <c r="B10" s="11">
        <f>SUM(C10:F10)</f>
        <v>97</v>
      </c>
      <c r="C10" s="11">
        <v>16</v>
      </c>
      <c r="D10" s="11">
        <v>20</v>
      </c>
      <c r="E10" s="11">
        <v>19</v>
      </c>
      <c r="F10" s="11">
        <v>42</v>
      </c>
    </row>
    <row r="11" spans="1:6" ht="15.75">
      <c r="A11" s="18" t="s">
        <v>31</v>
      </c>
      <c r="B11" s="11">
        <f>SUM(C11:F11)</f>
        <v>243</v>
      </c>
      <c r="C11" s="11">
        <v>34</v>
      </c>
      <c r="D11" s="11">
        <v>53</v>
      </c>
      <c r="E11" s="11">
        <v>57</v>
      </c>
      <c r="F11" s="11">
        <v>99</v>
      </c>
    </row>
    <row r="12" spans="1:6" ht="15.75">
      <c r="A12" s="18" t="s">
        <v>36</v>
      </c>
      <c r="B12" s="11">
        <f>SUM(C12:F12)</f>
        <v>547</v>
      </c>
      <c r="C12" s="11">
        <v>101</v>
      </c>
      <c r="D12" s="11">
        <v>109</v>
      </c>
      <c r="E12" s="11">
        <v>164</v>
      </c>
      <c r="F12" s="11">
        <v>173</v>
      </c>
    </row>
    <row r="13" spans="1:6" ht="15.75">
      <c r="A13" s="18" t="s">
        <v>41</v>
      </c>
      <c r="B13" s="11">
        <f>SUM(C13:F13)</f>
        <v>412</v>
      </c>
      <c r="C13" s="11">
        <v>64</v>
      </c>
      <c r="D13" s="11">
        <v>94</v>
      </c>
      <c r="E13" s="11">
        <v>90</v>
      </c>
      <c r="F13" s="11">
        <v>164</v>
      </c>
    </row>
    <row r="14" spans="1:6" ht="15.75">
      <c r="A14" s="19" t="s">
        <v>46</v>
      </c>
      <c r="B14" s="15">
        <f>SUM(B$9:B13)</f>
        <v>1342</v>
      </c>
      <c r="C14" s="15">
        <f>SUM(C$9:C13)</f>
        <v>225</v>
      </c>
      <c r="D14" s="15">
        <f>SUM(D$9:D13)</f>
        <v>286</v>
      </c>
      <c r="E14" s="15">
        <f>SUM(E$9:E13)</f>
        <v>341</v>
      </c>
      <c r="F14" s="15">
        <f>SUM(F$9:F13)</f>
        <v>490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67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133</v>
      </c>
      <c r="C9" s="11">
        <v>20</v>
      </c>
      <c r="D9" s="11">
        <v>30</v>
      </c>
      <c r="E9" s="11">
        <v>41</v>
      </c>
      <c r="F9" s="11">
        <v>42</v>
      </c>
    </row>
    <row r="10" spans="1:6" ht="15.75">
      <c r="A10" s="18" t="s">
        <v>18</v>
      </c>
      <c r="B10" s="11">
        <f t="shared" si="0"/>
        <v>5</v>
      </c>
      <c r="C10" s="11"/>
      <c r="D10" s="11"/>
      <c r="E10" s="11"/>
      <c r="F10" s="11">
        <v>5</v>
      </c>
    </row>
    <row r="11" spans="1:6" ht="15.75">
      <c r="A11" s="18" t="s">
        <v>20</v>
      </c>
      <c r="B11" s="11">
        <f t="shared" si="0"/>
        <v>203</v>
      </c>
      <c r="C11" s="11">
        <v>47</v>
      </c>
      <c r="D11" s="11">
        <v>29</v>
      </c>
      <c r="E11" s="11">
        <v>58</v>
      </c>
      <c r="F11" s="11">
        <v>69</v>
      </c>
    </row>
    <row r="12" spans="1:6" ht="15.75">
      <c r="A12" s="18" t="s">
        <v>24</v>
      </c>
      <c r="B12" s="11">
        <f t="shared" si="0"/>
        <v>236</v>
      </c>
      <c r="C12" s="11">
        <v>46</v>
      </c>
      <c r="D12" s="11">
        <v>53</v>
      </c>
      <c r="E12" s="11">
        <v>62</v>
      </c>
      <c r="F12" s="11">
        <v>75</v>
      </c>
    </row>
    <row r="13" spans="1:6" ht="15.75">
      <c r="A13" s="18" t="s">
        <v>31</v>
      </c>
      <c r="B13" s="11">
        <f t="shared" si="0"/>
        <v>151</v>
      </c>
      <c r="C13" s="11">
        <v>37</v>
      </c>
      <c r="D13" s="11">
        <v>28</v>
      </c>
      <c r="E13" s="11">
        <v>34</v>
      </c>
      <c r="F13" s="11">
        <v>52</v>
      </c>
    </row>
    <row r="14" spans="1:6" ht="15.75">
      <c r="A14" s="18" t="s">
        <v>36</v>
      </c>
      <c r="B14" s="11">
        <f t="shared" si="0"/>
        <v>627</v>
      </c>
      <c r="C14" s="11">
        <v>96</v>
      </c>
      <c r="D14" s="11">
        <v>104</v>
      </c>
      <c r="E14" s="11">
        <v>227</v>
      </c>
      <c r="F14" s="11">
        <v>200</v>
      </c>
    </row>
    <row r="15" spans="1:6" ht="15.75">
      <c r="A15" s="18" t="s">
        <v>41</v>
      </c>
      <c r="B15" s="11">
        <f t="shared" si="0"/>
        <v>453</v>
      </c>
      <c r="C15" s="11">
        <v>54</v>
      </c>
      <c r="D15" s="11">
        <v>114</v>
      </c>
      <c r="E15" s="11">
        <v>129</v>
      </c>
      <c r="F15" s="11">
        <v>156</v>
      </c>
    </row>
    <row r="16" spans="1:6" ht="15.75">
      <c r="A16" s="19" t="s">
        <v>46</v>
      </c>
      <c r="B16" s="15">
        <f>SUM(B$9:B15)</f>
        <v>1808</v>
      </c>
      <c r="C16" s="15">
        <f>SUM(C$9:C15)</f>
        <v>300</v>
      </c>
      <c r="D16" s="15">
        <f>SUM(D$9:D15)</f>
        <v>358</v>
      </c>
      <c r="E16" s="15">
        <f>SUM(E$9:E15)</f>
        <v>551</v>
      </c>
      <c r="F16" s="15">
        <f>SUM(F$9:F15)</f>
        <v>599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66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645</v>
      </c>
      <c r="C9" s="11">
        <v>138</v>
      </c>
      <c r="D9" s="11">
        <v>162</v>
      </c>
      <c r="E9" s="11">
        <v>165</v>
      </c>
      <c r="F9" s="11">
        <v>180</v>
      </c>
    </row>
    <row r="10" spans="1:6" ht="15.75">
      <c r="A10" s="18" t="s">
        <v>20</v>
      </c>
      <c r="B10" s="11">
        <f t="shared" si="0"/>
        <v>438</v>
      </c>
      <c r="C10" s="11">
        <v>94</v>
      </c>
      <c r="D10" s="11">
        <v>87</v>
      </c>
      <c r="E10" s="11">
        <v>122</v>
      </c>
      <c r="F10" s="11">
        <v>135</v>
      </c>
    </row>
    <row r="11" spans="1:6" ht="15.75">
      <c r="A11" s="18" t="s">
        <v>21</v>
      </c>
      <c r="B11" s="11">
        <f t="shared" si="0"/>
        <v>249</v>
      </c>
      <c r="C11" s="11">
        <v>48</v>
      </c>
      <c r="D11" s="11">
        <v>48</v>
      </c>
      <c r="E11" s="11">
        <v>68</v>
      </c>
      <c r="F11" s="11">
        <v>85</v>
      </c>
    </row>
    <row r="12" spans="1:6" ht="15.75">
      <c r="A12" s="18" t="s">
        <v>24</v>
      </c>
      <c r="B12" s="11">
        <f t="shared" si="0"/>
        <v>464</v>
      </c>
      <c r="C12" s="11">
        <v>87</v>
      </c>
      <c r="D12" s="11">
        <v>121</v>
      </c>
      <c r="E12" s="11">
        <v>121</v>
      </c>
      <c r="F12" s="11">
        <v>135</v>
      </c>
    </row>
    <row r="13" spans="1:6" ht="15.75">
      <c r="A13" s="18" t="s">
        <v>31</v>
      </c>
      <c r="B13" s="11">
        <f t="shared" si="0"/>
        <v>400</v>
      </c>
      <c r="C13" s="11">
        <v>79</v>
      </c>
      <c r="D13" s="11">
        <v>78</v>
      </c>
      <c r="E13" s="11">
        <v>108</v>
      </c>
      <c r="F13" s="11">
        <v>135</v>
      </c>
    </row>
    <row r="14" spans="1:6" ht="15.75">
      <c r="A14" s="18" t="s">
        <v>36</v>
      </c>
      <c r="B14" s="11">
        <f t="shared" si="0"/>
        <v>580</v>
      </c>
      <c r="C14" s="11">
        <v>92</v>
      </c>
      <c r="D14" s="11">
        <v>96</v>
      </c>
      <c r="E14" s="11">
        <v>212</v>
      </c>
      <c r="F14" s="11">
        <v>180</v>
      </c>
    </row>
    <row r="15" spans="1:6" ht="15.75">
      <c r="A15" s="18" t="s">
        <v>39</v>
      </c>
      <c r="B15" s="11">
        <f t="shared" si="0"/>
        <v>564</v>
      </c>
      <c r="C15" s="11">
        <v>105</v>
      </c>
      <c r="D15" s="11">
        <v>134</v>
      </c>
      <c r="E15" s="11">
        <v>155</v>
      </c>
      <c r="F15" s="11">
        <v>170</v>
      </c>
    </row>
    <row r="16" spans="1:6" ht="15.75">
      <c r="A16" s="18" t="s">
        <v>41</v>
      </c>
      <c r="B16" s="11">
        <f t="shared" si="0"/>
        <v>856</v>
      </c>
      <c r="C16" s="11">
        <v>176</v>
      </c>
      <c r="D16" s="11">
        <v>202</v>
      </c>
      <c r="E16" s="11">
        <v>223</v>
      </c>
      <c r="F16" s="11">
        <v>255</v>
      </c>
    </row>
    <row r="17" spans="1:6" ht="15.75">
      <c r="A17" s="19" t="s">
        <v>46</v>
      </c>
      <c r="B17" s="15">
        <f>SUM(B$9:B16)</f>
        <v>4196</v>
      </c>
      <c r="C17" s="15">
        <f>SUM(C$9:C16)</f>
        <v>819</v>
      </c>
      <c r="D17" s="15">
        <f>SUM(D$9:D16)</f>
        <v>928</v>
      </c>
      <c r="E17" s="15">
        <f>SUM(E$9:E16)</f>
        <v>1174</v>
      </c>
      <c r="F17" s="15">
        <f>SUM(F$9:F16)</f>
        <v>1275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65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55</v>
      </c>
      <c r="C9" s="11">
        <v>2</v>
      </c>
      <c r="D9" s="11">
        <v>3</v>
      </c>
      <c r="E9" s="11">
        <v>22</v>
      </c>
      <c r="F9" s="11">
        <v>28</v>
      </c>
    </row>
    <row r="10" spans="1:6" ht="15.75">
      <c r="A10" s="18" t="s">
        <v>24</v>
      </c>
      <c r="B10" s="11">
        <f>SUM(C10:F10)</f>
        <v>180</v>
      </c>
      <c r="C10" s="11">
        <v>35</v>
      </c>
      <c r="D10" s="11">
        <v>26</v>
      </c>
      <c r="E10" s="11">
        <v>59</v>
      </c>
      <c r="F10" s="11">
        <v>60</v>
      </c>
    </row>
    <row r="11" spans="1:6" ht="15.75">
      <c r="A11" s="18" t="s">
        <v>31</v>
      </c>
      <c r="B11" s="11">
        <f>SUM(C11:F11)</f>
        <v>33</v>
      </c>
      <c r="C11" s="11">
        <v>6</v>
      </c>
      <c r="D11" s="11">
        <v>2</v>
      </c>
      <c r="E11" s="11">
        <v>10</v>
      </c>
      <c r="F11" s="11">
        <v>15</v>
      </c>
    </row>
    <row r="12" spans="1:6" ht="15.75">
      <c r="A12" s="18" t="s">
        <v>36</v>
      </c>
      <c r="B12" s="11">
        <f>SUM(C12:F12)</f>
        <v>484</v>
      </c>
      <c r="C12" s="11">
        <v>93</v>
      </c>
      <c r="D12" s="11">
        <v>88</v>
      </c>
      <c r="E12" s="11">
        <v>153</v>
      </c>
      <c r="F12" s="11">
        <v>150</v>
      </c>
    </row>
    <row r="13" spans="1:6" ht="15.75">
      <c r="A13" s="18" t="s">
        <v>41</v>
      </c>
      <c r="B13" s="11">
        <f>SUM(C13:F13)</f>
        <v>419</v>
      </c>
      <c r="C13" s="11">
        <v>73</v>
      </c>
      <c r="D13" s="11">
        <v>100</v>
      </c>
      <c r="E13" s="11">
        <v>111</v>
      </c>
      <c r="F13" s="11">
        <v>135</v>
      </c>
    </row>
    <row r="14" spans="1:6" ht="15.75">
      <c r="A14" s="19" t="s">
        <v>46</v>
      </c>
      <c r="B14" s="15">
        <f>SUM(B$9:B13)</f>
        <v>1171</v>
      </c>
      <c r="C14" s="15">
        <f>SUM(C$9:C13)</f>
        <v>209</v>
      </c>
      <c r="D14" s="15">
        <f>SUM(D$9:D13)</f>
        <v>219</v>
      </c>
      <c r="E14" s="15">
        <f>SUM(E$9:E13)</f>
        <v>355</v>
      </c>
      <c r="F14" s="15">
        <f>SUM(F$9:F13)</f>
        <v>388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64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254</v>
      </c>
      <c r="C9" s="11">
        <v>33</v>
      </c>
      <c r="D9" s="11">
        <v>46</v>
      </c>
      <c r="E9" s="11">
        <v>79</v>
      </c>
      <c r="F9" s="11">
        <v>96</v>
      </c>
    </row>
    <row r="10" spans="1:6" ht="15.75">
      <c r="A10" s="18" t="s">
        <v>24</v>
      </c>
      <c r="B10" s="11">
        <f t="shared" si="0"/>
        <v>337</v>
      </c>
      <c r="C10" s="11">
        <v>61</v>
      </c>
      <c r="D10" s="11">
        <v>70</v>
      </c>
      <c r="E10" s="11">
        <v>97</v>
      </c>
      <c r="F10" s="11">
        <v>109</v>
      </c>
    </row>
    <row r="11" spans="1:6" ht="15.75">
      <c r="A11" s="18" t="s">
        <v>31</v>
      </c>
      <c r="B11" s="11">
        <f t="shared" si="0"/>
        <v>311</v>
      </c>
      <c r="C11" s="11"/>
      <c r="D11" s="11">
        <v>47</v>
      </c>
      <c r="E11" s="11">
        <v>159</v>
      </c>
      <c r="F11" s="11">
        <v>105</v>
      </c>
    </row>
    <row r="12" spans="1:6" ht="15.75">
      <c r="A12" s="18" t="s">
        <v>36</v>
      </c>
      <c r="B12" s="11">
        <f t="shared" si="0"/>
        <v>653</v>
      </c>
      <c r="C12" s="11">
        <v>88</v>
      </c>
      <c r="D12" s="11">
        <v>94</v>
      </c>
      <c r="E12" s="11">
        <v>218</v>
      </c>
      <c r="F12" s="11">
        <v>253</v>
      </c>
    </row>
    <row r="13" spans="1:6" ht="15.75">
      <c r="A13" s="18" t="s">
        <v>39</v>
      </c>
      <c r="B13" s="11">
        <f t="shared" si="0"/>
        <v>217</v>
      </c>
      <c r="C13" s="11">
        <v>17</v>
      </c>
      <c r="D13" s="11">
        <v>38</v>
      </c>
      <c r="E13" s="11">
        <v>67</v>
      </c>
      <c r="F13" s="11">
        <v>95</v>
      </c>
    </row>
    <row r="14" spans="1:6" ht="15.75">
      <c r="A14" s="18" t="s">
        <v>41</v>
      </c>
      <c r="B14" s="11">
        <f t="shared" si="0"/>
        <v>554</v>
      </c>
      <c r="C14" s="11">
        <v>59</v>
      </c>
      <c r="D14" s="11">
        <v>92</v>
      </c>
      <c r="E14" s="11">
        <v>184</v>
      </c>
      <c r="F14" s="11">
        <v>219</v>
      </c>
    </row>
    <row r="15" spans="1:6" ht="15.75">
      <c r="A15" s="19" t="s">
        <v>46</v>
      </c>
      <c r="B15" s="15">
        <f>SUM(B$9:B14)</f>
        <v>2326</v>
      </c>
      <c r="C15" s="15">
        <f>SUM(C$9:C14)</f>
        <v>258</v>
      </c>
      <c r="D15" s="15">
        <f>SUM(D$9:D14)</f>
        <v>387</v>
      </c>
      <c r="E15" s="15">
        <f>SUM(E$9:E14)</f>
        <v>804</v>
      </c>
      <c r="F15" s="15">
        <f>SUM(F$9:F14)</f>
        <v>877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63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185</v>
      </c>
      <c r="C9" s="11">
        <v>41</v>
      </c>
      <c r="D9" s="11">
        <v>37</v>
      </c>
      <c r="E9" s="11">
        <v>47</v>
      </c>
      <c r="F9" s="11">
        <v>60</v>
      </c>
    </row>
    <row r="10" spans="1:6" ht="15.75">
      <c r="A10" s="18" t="s">
        <v>24</v>
      </c>
      <c r="B10" s="11">
        <f>SUM(C10:F10)</f>
        <v>180</v>
      </c>
      <c r="C10" s="11">
        <v>22</v>
      </c>
      <c r="D10" s="11">
        <v>46</v>
      </c>
      <c r="E10" s="11">
        <v>52</v>
      </c>
      <c r="F10" s="11">
        <v>60</v>
      </c>
    </row>
    <row r="11" spans="1:6" ht="15.75">
      <c r="A11" s="18" t="s">
        <v>36</v>
      </c>
      <c r="B11" s="11">
        <f>SUM(C11:F11)</f>
        <v>631</v>
      </c>
      <c r="C11" s="11">
        <v>64</v>
      </c>
      <c r="D11" s="11">
        <v>96</v>
      </c>
      <c r="E11" s="11">
        <v>231</v>
      </c>
      <c r="F11" s="11">
        <v>240</v>
      </c>
    </row>
    <row r="12" spans="1:6" ht="15.75">
      <c r="A12" s="18" t="s">
        <v>39</v>
      </c>
      <c r="B12" s="11">
        <f>SUM(C12:F12)</f>
        <v>152</v>
      </c>
      <c r="C12" s="11">
        <v>26</v>
      </c>
      <c r="D12" s="11">
        <v>24</v>
      </c>
      <c r="E12" s="11">
        <v>47</v>
      </c>
      <c r="F12" s="11">
        <v>55</v>
      </c>
    </row>
    <row r="13" spans="1:6" ht="15.75">
      <c r="A13" s="18" t="s">
        <v>41</v>
      </c>
      <c r="B13" s="11">
        <f>SUM(C13:F13)</f>
        <v>490</v>
      </c>
      <c r="C13" s="11">
        <v>85</v>
      </c>
      <c r="D13" s="11">
        <v>112</v>
      </c>
      <c r="E13" s="11">
        <v>131</v>
      </c>
      <c r="F13" s="11">
        <v>162</v>
      </c>
    </row>
    <row r="14" spans="1:6" ht="15.75">
      <c r="A14" s="19" t="s">
        <v>46</v>
      </c>
      <c r="B14" s="15">
        <f>SUM(B$9:B13)</f>
        <v>1638</v>
      </c>
      <c r="C14" s="15">
        <f>SUM(C$9:C13)</f>
        <v>238</v>
      </c>
      <c r="D14" s="15">
        <f>SUM(D$9:D13)</f>
        <v>315</v>
      </c>
      <c r="E14" s="15">
        <f>SUM(E$9:E13)</f>
        <v>508</v>
      </c>
      <c r="F14" s="15">
        <f>SUM(F$9:F13)</f>
        <v>577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107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8" si="0">SUM(C9:F9)</f>
        <v>5529</v>
      </c>
      <c r="C9" s="11">
        <v>1560</v>
      </c>
      <c r="D9" s="11">
        <v>1435</v>
      </c>
      <c r="E9" s="11">
        <v>1845</v>
      </c>
      <c r="F9" s="11">
        <v>689</v>
      </c>
    </row>
    <row r="10" spans="1:6" ht="15.75">
      <c r="A10" s="18" t="s">
        <v>10</v>
      </c>
      <c r="B10" s="11">
        <f t="shared" si="0"/>
        <v>289</v>
      </c>
      <c r="C10" s="11">
        <v>72</v>
      </c>
      <c r="D10" s="11">
        <v>64</v>
      </c>
      <c r="E10" s="11">
        <v>83</v>
      </c>
      <c r="F10" s="11">
        <v>70</v>
      </c>
    </row>
    <row r="11" spans="1:6" ht="15.75">
      <c r="A11" s="18" t="s">
        <v>11</v>
      </c>
      <c r="B11" s="11">
        <f t="shared" si="0"/>
        <v>697</v>
      </c>
      <c r="C11" s="11">
        <v>157</v>
      </c>
      <c r="D11" s="11">
        <v>220</v>
      </c>
      <c r="E11" s="11">
        <v>211</v>
      </c>
      <c r="F11" s="11">
        <v>109</v>
      </c>
    </row>
    <row r="12" spans="1:6" ht="15.75">
      <c r="A12" s="18" t="s">
        <v>12</v>
      </c>
      <c r="B12" s="11">
        <f t="shared" si="0"/>
        <v>208</v>
      </c>
      <c r="C12" s="11">
        <v>159</v>
      </c>
      <c r="D12" s="11">
        <v>11</v>
      </c>
      <c r="E12" s="11">
        <v>26</v>
      </c>
      <c r="F12" s="11">
        <v>12</v>
      </c>
    </row>
    <row r="13" spans="1:6" ht="15.75">
      <c r="A13" s="18" t="s">
        <v>21</v>
      </c>
      <c r="B13" s="11">
        <f t="shared" si="0"/>
        <v>1240</v>
      </c>
      <c r="C13" s="11">
        <v>375</v>
      </c>
      <c r="D13" s="11">
        <v>280</v>
      </c>
      <c r="E13" s="11">
        <v>399</v>
      </c>
      <c r="F13" s="11">
        <v>186</v>
      </c>
    </row>
    <row r="14" spans="1:6" ht="15.75">
      <c r="A14" s="18" t="s">
        <v>24</v>
      </c>
      <c r="B14" s="11">
        <f t="shared" si="0"/>
        <v>1025</v>
      </c>
      <c r="C14" s="11">
        <v>233</v>
      </c>
      <c r="D14" s="11">
        <v>267</v>
      </c>
      <c r="E14" s="11">
        <v>339</v>
      </c>
      <c r="F14" s="11">
        <v>186</v>
      </c>
    </row>
    <row r="15" spans="1:6" ht="15.75">
      <c r="A15" s="18" t="s">
        <v>25</v>
      </c>
      <c r="B15" s="11">
        <f t="shared" si="0"/>
        <v>1443</v>
      </c>
      <c r="C15" s="11">
        <v>400</v>
      </c>
      <c r="D15" s="11">
        <v>426</v>
      </c>
      <c r="E15" s="11">
        <v>493</v>
      </c>
      <c r="F15" s="11">
        <v>124</v>
      </c>
    </row>
    <row r="16" spans="1:6" ht="15.75">
      <c r="A16" s="18" t="s">
        <v>26</v>
      </c>
      <c r="B16" s="11">
        <f t="shared" si="0"/>
        <v>428</v>
      </c>
      <c r="C16" s="11">
        <v>82</v>
      </c>
      <c r="D16" s="11">
        <v>69</v>
      </c>
      <c r="E16" s="11">
        <v>144</v>
      </c>
      <c r="F16" s="11">
        <v>133</v>
      </c>
    </row>
    <row r="17" spans="1:6" ht="15.75">
      <c r="A17" s="18" t="s">
        <v>27</v>
      </c>
      <c r="B17" s="11">
        <f t="shared" si="0"/>
        <v>453</v>
      </c>
      <c r="C17" s="11">
        <v>92</v>
      </c>
      <c r="D17" s="11">
        <v>133</v>
      </c>
      <c r="E17" s="11">
        <v>164</v>
      </c>
      <c r="F17" s="11">
        <v>64</v>
      </c>
    </row>
    <row r="18" spans="1:6" ht="15.75">
      <c r="A18" s="18" t="s">
        <v>28</v>
      </c>
      <c r="B18" s="11">
        <f t="shared" si="0"/>
        <v>685</v>
      </c>
      <c r="C18" s="11">
        <v>40</v>
      </c>
      <c r="D18" s="11">
        <v>245</v>
      </c>
      <c r="E18" s="11">
        <v>323</v>
      </c>
      <c r="F18" s="11">
        <v>77</v>
      </c>
    </row>
    <row r="19" spans="1:6" ht="15.75">
      <c r="A19" s="18" t="s">
        <v>29</v>
      </c>
      <c r="B19" s="11">
        <f t="shared" si="0"/>
        <v>1251</v>
      </c>
      <c r="C19" s="11">
        <v>321</v>
      </c>
      <c r="D19" s="11">
        <v>377</v>
      </c>
      <c r="E19" s="11">
        <v>362</v>
      </c>
      <c r="F19" s="11">
        <v>191</v>
      </c>
    </row>
    <row r="20" spans="1:6" ht="15.75">
      <c r="A20" s="18" t="s">
        <v>32</v>
      </c>
      <c r="B20" s="11">
        <f t="shared" si="0"/>
        <v>661</v>
      </c>
      <c r="C20" s="11">
        <v>165</v>
      </c>
      <c r="D20" s="11">
        <v>228</v>
      </c>
      <c r="E20" s="11">
        <v>206</v>
      </c>
      <c r="F20" s="11">
        <v>62</v>
      </c>
    </row>
    <row r="21" spans="1:6" ht="15.75">
      <c r="A21" s="18" t="s">
        <v>34</v>
      </c>
      <c r="B21" s="11">
        <f t="shared" si="0"/>
        <v>795</v>
      </c>
      <c r="C21" s="11">
        <v>157</v>
      </c>
      <c r="D21" s="11">
        <v>252</v>
      </c>
      <c r="E21" s="11">
        <v>241</v>
      </c>
      <c r="F21" s="11">
        <v>145</v>
      </c>
    </row>
    <row r="22" spans="1:6" ht="15.75">
      <c r="A22" s="18" t="s">
        <v>35</v>
      </c>
      <c r="B22" s="11">
        <f t="shared" si="0"/>
        <v>1306</v>
      </c>
      <c r="C22" s="11">
        <v>355</v>
      </c>
      <c r="D22" s="11">
        <v>362</v>
      </c>
      <c r="E22" s="11">
        <v>390</v>
      </c>
      <c r="F22" s="11">
        <v>199</v>
      </c>
    </row>
    <row r="23" spans="1:6" ht="15.75">
      <c r="A23" s="18" t="s">
        <v>39</v>
      </c>
      <c r="B23" s="11">
        <f t="shared" si="0"/>
        <v>1666</v>
      </c>
      <c r="C23" s="11">
        <v>457</v>
      </c>
      <c r="D23" s="11">
        <v>480</v>
      </c>
      <c r="E23" s="11">
        <v>543</v>
      </c>
      <c r="F23" s="11">
        <v>186</v>
      </c>
    </row>
    <row r="24" spans="1:6" ht="15.75">
      <c r="A24" s="18" t="s">
        <v>40</v>
      </c>
      <c r="B24" s="11">
        <f t="shared" si="0"/>
        <v>1236</v>
      </c>
      <c r="C24" s="11">
        <v>313</v>
      </c>
      <c r="D24" s="11">
        <v>402</v>
      </c>
      <c r="E24" s="11">
        <v>396</v>
      </c>
      <c r="F24" s="11">
        <v>125</v>
      </c>
    </row>
    <row r="25" spans="1:6" ht="15.75">
      <c r="A25" s="18" t="s">
        <v>41</v>
      </c>
      <c r="B25" s="11">
        <f t="shared" si="0"/>
        <v>306</v>
      </c>
      <c r="C25" s="11">
        <v>110</v>
      </c>
      <c r="D25" s="11">
        <v>55</v>
      </c>
      <c r="E25" s="11">
        <v>101</v>
      </c>
      <c r="F25" s="11">
        <v>40</v>
      </c>
    </row>
    <row r="26" spans="1:6" ht="15.75">
      <c r="A26" s="18" t="s">
        <v>42</v>
      </c>
      <c r="B26" s="11">
        <f t="shared" si="0"/>
        <v>1923</v>
      </c>
      <c r="C26" s="11">
        <v>518</v>
      </c>
      <c r="D26" s="11">
        <v>619</v>
      </c>
      <c r="E26" s="11">
        <v>615</v>
      </c>
      <c r="F26" s="11">
        <v>171</v>
      </c>
    </row>
    <row r="27" spans="1:6" ht="15.75">
      <c r="A27" s="18" t="s">
        <v>44</v>
      </c>
      <c r="B27" s="11">
        <f t="shared" si="0"/>
        <v>755</v>
      </c>
      <c r="C27" s="11">
        <v>197</v>
      </c>
      <c r="D27" s="11">
        <v>223</v>
      </c>
      <c r="E27" s="11">
        <v>226</v>
      </c>
      <c r="F27" s="11">
        <v>109</v>
      </c>
    </row>
    <row r="28" spans="1:6" ht="15.75">
      <c r="A28" s="18" t="s">
        <v>45</v>
      </c>
      <c r="B28" s="11">
        <f t="shared" si="0"/>
        <v>581</v>
      </c>
      <c r="C28" s="11">
        <v>144</v>
      </c>
      <c r="D28" s="11">
        <v>158</v>
      </c>
      <c r="E28" s="11">
        <v>185</v>
      </c>
      <c r="F28" s="11">
        <v>94</v>
      </c>
    </row>
    <row r="29" spans="1:6" ht="15.75">
      <c r="A29" s="19" t="s">
        <v>46</v>
      </c>
      <c r="B29" s="15">
        <f>SUM(B$9:B28)</f>
        <v>22477</v>
      </c>
      <c r="C29" s="15">
        <f>SUM(C$9:C28)</f>
        <v>5907</v>
      </c>
      <c r="D29" s="15">
        <f>SUM(D$9:D28)</f>
        <v>6306</v>
      </c>
      <c r="E29" s="15">
        <f>SUM(E$9:E28)</f>
        <v>7292</v>
      </c>
      <c r="F29" s="15">
        <f>SUM(F$9:F28)</f>
        <v>2972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62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392</v>
      </c>
      <c r="C9" s="11">
        <v>44</v>
      </c>
      <c r="D9" s="11">
        <v>140</v>
      </c>
      <c r="E9" s="11">
        <v>92</v>
      </c>
      <c r="F9" s="11">
        <v>116</v>
      </c>
    </row>
    <row r="10" spans="1:6" ht="15.75">
      <c r="A10" s="18" t="s">
        <v>24</v>
      </c>
      <c r="B10" s="11">
        <f>SUM(C10:F10)</f>
        <v>43</v>
      </c>
      <c r="C10" s="11"/>
      <c r="D10" s="11">
        <v>1</v>
      </c>
      <c r="E10" s="11">
        <v>17</v>
      </c>
      <c r="F10" s="11">
        <v>25</v>
      </c>
    </row>
    <row r="11" spans="1:6" ht="15.75">
      <c r="A11" s="18" t="s">
        <v>31</v>
      </c>
      <c r="B11" s="11">
        <f>SUM(C11:F11)</f>
        <v>171</v>
      </c>
      <c r="C11" s="11">
        <v>31</v>
      </c>
      <c r="D11" s="11">
        <v>52</v>
      </c>
      <c r="E11" s="11">
        <v>42</v>
      </c>
      <c r="F11" s="11">
        <v>46</v>
      </c>
    </row>
    <row r="12" spans="1:6" ht="15.75">
      <c r="A12" s="18" t="s">
        <v>36</v>
      </c>
      <c r="B12" s="11">
        <f>SUM(C12:F12)</f>
        <v>556</v>
      </c>
      <c r="C12" s="11">
        <v>93</v>
      </c>
      <c r="D12" s="11">
        <v>137</v>
      </c>
      <c r="E12" s="11">
        <v>173</v>
      </c>
      <c r="F12" s="11">
        <v>153</v>
      </c>
    </row>
    <row r="13" spans="1:6" ht="15.75">
      <c r="A13" s="18" t="s">
        <v>41</v>
      </c>
      <c r="B13" s="11">
        <f>SUM(C13:F13)</f>
        <v>490</v>
      </c>
      <c r="C13" s="11">
        <v>63</v>
      </c>
      <c r="D13" s="11">
        <v>129</v>
      </c>
      <c r="E13" s="11">
        <v>126</v>
      </c>
      <c r="F13" s="11">
        <v>172</v>
      </c>
    </row>
    <row r="14" spans="1:6" ht="15.75">
      <c r="A14" s="19" t="s">
        <v>46</v>
      </c>
      <c r="B14" s="15">
        <f>SUM(B$9:B13)</f>
        <v>1652</v>
      </c>
      <c r="C14" s="15">
        <f>SUM(C$9:C13)</f>
        <v>231</v>
      </c>
      <c r="D14" s="15">
        <f>SUM(D$9:D13)</f>
        <v>459</v>
      </c>
      <c r="E14" s="15">
        <f>SUM(E$9:E13)</f>
        <v>450</v>
      </c>
      <c r="F14" s="15">
        <f>SUM(F$9:F13)</f>
        <v>512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61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227</v>
      </c>
      <c r="C9" s="11">
        <v>21</v>
      </c>
      <c r="D9" s="11">
        <v>26</v>
      </c>
      <c r="E9" s="11">
        <v>57</v>
      </c>
      <c r="F9" s="11">
        <v>123</v>
      </c>
    </row>
    <row r="10" spans="1:6" ht="15.75">
      <c r="A10" s="18" t="s">
        <v>20</v>
      </c>
      <c r="B10" s="11">
        <f t="shared" si="0"/>
        <v>705</v>
      </c>
      <c r="C10" s="11">
        <v>140</v>
      </c>
      <c r="D10" s="11">
        <v>174</v>
      </c>
      <c r="E10" s="11">
        <v>200</v>
      </c>
      <c r="F10" s="11">
        <v>191</v>
      </c>
    </row>
    <row r="11" spans="1:6" ht="15.75">
      <c r="A11" s="18" t="s">
        <v>24</v>
      </c>
      <c r="B11" s="11">
        <f t="shared" si="0"/>
        <v>453</v>
      </c>
      <c r="C11" s="11">
        <v>88</v>
      </c>
      <c r="D11" s="11">
        <v>119</v>
      </c>
      <c r="E11" s="11">
        <v>114</v>
      </c>
      <c r="F11" s="11">
        <v>132</v>
      </c>
    </row>
    <row r="12" spans="1:6" ht="15.75">
      <c r="A12" s="18" t="s">
        <v>31</v>
      </c>
      <c r="B12" s="11">
        <f t="shared" si="0"/>
        <v>213</v>
      </c>
      <c r="C12" s="11">
        <v>47</v>
      </c>
      <c r="D12" s="11">
        <v>43</v>
      </c>
      <c r="E12" s="11">
        <v>54</v>
      </c>
      <c r="F12" s="11">
        <v>69</v>
      </c>
    </row>
    <row r="13" spans="1:6" ht="15.75">
      <c r="A13" s="18" t="s">
        <v>36</v>
      </c>
      <c r="B13" s="11">
        <f t="shared" si="0"/>
        <v>957</v>
      </c>
      <c r="C13" s="11">
        <v>176</v>
      </c>
      <c r="D13" s="11">
        <v>244</v>
      </c>
      <c r="E13" s="11">
        <v>268</v>
      </c>
      <c r="F13" s="11">
        <v>269</v>
      </c>
    </row>
    <row r="14" spans="1:6" ht="15.75">
      <c r="A14" s="18" t="s">
        <v>39</v>
      </c>
      <c r="B14" s="11">
        <f t="shared" si="0"/>
        <v>587</v>
      </c>
      <c r="C14" s="11">
        <v>90</v>
      </c>
      <c r="D14" s="11">
        <v>102</v>
      </c>
      <c r="E14" s="11">
        <v>163</v>
      </c>
      <c r="F14" s="11">
        <v>232</v>
      </c>
    </row>
    <row r="15" spans="1:6" ht="15.75">
      <c r="A15" s="18" t="s">
        <v>41</v>
      </c>
      <c r="B15" s="11">
        <f t="shared" si="0"/>
        <v>784</v>
      </c>
      <c r="C15" s="11">
        <v>138</v>
      </c>
      <c r="D15" s="11">
        <v>136</v>
      </c>
      <c r="E15" s="11">
        <v>234</v>
      </c>
      <c r="F15" s="11">
        <v>276</v>
      </c>
    </row>
    <row r="16" spans="1:6" ht="15.75">
      <c r="A16" s="19" t="s">
        <v>46</v>
      </c>
      <c r="B16" s="15">
        <f>SUM(B$9:B15)</f>
        <v>3926</v>
      </c>
      <c r="C16" s="15">
        <f>SUM(C$9:C15)</f>
        <v>700</v>
      </c>
      <c r="D16" s="15">
        <f>SUM(D$9:D15)</f>
        <v>844</v>
      </c>
      <c r="E16" s="15">
        <f>SUM(E$9:E15)</f>
        <v>1090</v>
      </c>
      <c r="F16" s="15">
        <f>SUM(F$9:F15)</f>
        <v>1292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60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8</v>
      </c>
      <c r="C9" s="11"/>
      <c r="D9" s="11">
        <v>4</v>
      </c>
      <c r="E9" s="11">
        <v>2</v>
      </c>
      <c r="F9" s="11">
        <v>2</v>
      </c>
    </row>
    <row r="10" spans="1:6" ht="15.75">
      <c r="A10" s="19" t="s">
        <v>46</v>
      </c>
      <c r="B10" s="15">
        <f>SUM(B$9)</f>
        <v>8</v>
      </c>
      <c r="C10" s="15">
        <f>SUM(C$9)</f>
        <v>0</v>
      </c>
      <c r="D10" s="15">
        <f>SUM(D$9)</f>
        <v>4</v>
      </c>
      <c r="E10" s="15">
        <f>SUM(E$9)</f>
        <v>2</v>
      </c>
      <c r="F10" s="15">
        <f>SUM(F$9)</f>
        <v>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E22" sqref="E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58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589</v>
      </c>
      <c r="C9" s="11">
        <v>289</v>
      </c>
      <c r="D9" s="11">
        <v>213</v>
      </c>
      <c r="E9" s="11">
        <f>17+70</f>
        <v>87</v>
      </c>
      <c r="F9" s="11"/>
    </row>
    <row r="10" spans="1:6" ht="15.75">
      <c r="A10" s="19" t="s">
        <v>46</v>
      </c>
      <c r="B10" s="15">
        <f>SUM(B$9)</f>
        <v>589</v>
      </c>
      <c r="C10" s="15">
        <f>SUM(C$9)</f>
        <v>289</v>
      </c>
      <c r="D10" s="15">
        <f>SUM(D$9)</f>
        <v>213</v>
      </c>
      <c r="E10" s="15">
        <f>SUM(E$9)</f>
        <v>87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106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4760</v>
      </c>
      <c r="C9" s="11">
        <v>1125</v>
      </c>
      <c r="D9" s="11">
        <v>1224</v>
      </c>
      <c r="E9" s="11">
        <v>972</v>
      </c>
      <c r="F9" s="11">
        <v>1439</v>
      </c>
    </row>
    <row r="10" spans="1:6" ht="15.75">
      <c r="A10" s="19" t="s">
        <v>46</v>
      </c>
      <c r="B10" s="15">
        <f>SUM(B$9)</f>
        <v>4760</v>
      </c>
      <c r="C10" s="15">
        <f>SUM(C$9)</f>
        <v>1125</v>
      </c>
      <c r="D10" s="15">
        <f>SUM(D$9)</f>
        <v>1224</v>
      </c>
      <c r="E10" s="15">
        <f>SUM(E$9)</f>
        <v>972</v>
      </c>
      <c r="F10" s="15">
        <f>SUM(F$9)</f>
        <v>1439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9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105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8" si="0">SUM(C9:F9)</f>
        <v>41</v>
      </c>
      <c r="C9" s="11">
        <v>14</v>
      </c>
      <c r="D9" s="11">
        <v>26</v>
      </c>
      <c r="E9" s="11"/>
      <c r="F9" s="11">
        <v>1</v>
      </c>
    </row>
    <row r="10" spans="1:6" ht="15.75">
      <c r="A10" s="18" t="s">
        <v>11</v>
      </c>
      <c r="B10" s="11">
        <f t="shared" si="0"/>
        <v>191</v>
      </c>
      <c r="C10" s="11">
        <v>72</v>
      </c>
      <c r="D10" s="11">
        <v>66</v>
      </c>
      <c r="E10" s="11">
        <v>33</v>
      </c>
      <c r="F10" s="11">
        <v>20</v>
      </c>
    </row>
    <row r="11" spans="1:6" ht="15.75">
      <c r="A11" s="18" t="s">
        <v>12</v>
      </c>
      <c r="B11" s="11">
        <f t="shared" si="0"/>
        <v>102</v>
      </c>
      <c r="C11" s="11">
        <v>17</v>
      </c>
      <c r="D11" s="11">
        <v>24</v>
      </c>
      <c r="E11" s="11">
        <v>23</v>
      </c>
      <c r="F11" s="11">
        <v>38</v>
      </c>
    </row>
    <row r="12" spans="1:6" ht="15.75">
      <c r="A12" s="18" t="s">
        <v>14</v>
      </c>
      <c r="B12" s="11">
        <f t="shared" si="0"/>
        <v>41</v>
      </c>
      <c r="C12" s="11"/>
      <c r="D12" s="11"/>
      <c r="E12" s="11">
        <v>5</v>
      </c>
      <c r="F12" s="11">
        <v>36</v>
      </c>
    </row>
    <row r="13" spans="1:6" ht="15.75">
      <c r="A13" s="18" t="s">
        <v>15</v>
      </c>
      <c r="B13" s="11">
        <f t="shared" si="0"/>
        <v>151</v>
      </c>
      <c r="C13" s="11">
        <v>41</v>
      </c>
      <c r="D13" s="11">
        <v>42</v>
      </c>
      <c r="E13" s="11">
        <v>38</v>
      </c>
      <c r="F13" s="11">
        <v>30</v>
      </c>
    </row>
    <row r="14" spans="1:6" ht="15.75">
      <c r="A14" s="18" t="s">
        <v>16</v>
      </c>
      <c r="B14" s="11">
        <f t="shared" si="0"/>
        <v>564</v>
      </c>
      <c r="C14" s="11">
        <v>119</v>
      </c>
      <c r="D14" s="11">
        <v>139</v>
      </c>
      <c r="E14" s="11">
        <v>157</v>
      </c>
      <c r="F14" s="11">
        <v>149</v>
      </c>
    </row>
    <row r="15" spans="1:6" ht="15.75">
      <c r="A15" s="18" t="s">
        <v>17</v>
      </c>
      <c r="B15" s="11">
        <f t="shared" si="0"/>
        <v>597</v>
      </c>
      <c r="C15" s="11">
        <v>123</v>
      </c>
      <c r="D15" s="11">
        <v>194</v>
      </c>
      <c r="E15" s="11">
        <v>166</v>
      </c>
      <c r="F15" s="11">
        <v>114</v>
      </c>
    </row>
    <row r="16" spans="1:6" ht="15.75">
      <c r="A16" s="18" t="s">
        <v>18</v>
      </c>
      <c r="B16" s="11">
        <f t="shared" si="0"/>
        <v>1343</v>
      </c>
      <c r="C16" s="11">
        <v>326</v>
      </c>
      <c r="D16" s="11">
        <v>397</v>
      </c>
      <c r="E16" s="11">
        <v>428</v>
      </c>
      <c r="F16" s="11">
        <v>192</v>
      </c>
    </row>
    <row r="17" spans="1:6" ht="15.75">
      <c r="A17" s="18" t="s">
        <v>19</v>
      </c>
      <c r="B17" s="11">
        <f t="shared" si="0"/>
        <v>333</v>
      </c>
      <c r="C17" s="11">
        <v>93</v>
      </c>
      <c r="D17" s="11">
        <v>81</v>
      </c>
      <c r="E17" s="11">
        <v>90</v>
      </c>
      <c r="F17" s="11">
        <v>69</v>
      </c>
    </row>
    <row r="18" spans="1:6" ht="15.75">
      <c r="A18" s="18" t="s">
        <v>23</v>
      </c>
      <c r="B18" s="11">
        <f t="shared" si="0"/>
        <v>405</v>
      </c>
      <c r="C18" s="11">
        <v>57</v>
      </c>
      <c r="D18" s="11">
        <v>65</v>
      </c>
      <c r="E18" s="11">
        <v>100</v>
      </c>
      <c r="F18" s="11">
        <v>183</v>
      </c>
    </row>
    <row r="19" spans="1:6" ht="15.75">
      <c r="A19" s="18" t="s">
        <v>24</v>
      </c>
      <c r="B19" s="11">
        <f t="shared" si="0"/>
        <v>950</v>
      </c>
      <c r="C19" s="11">
        <v>237</v>
      </c>
      <c r="D19" s="11">
        <v>277</v>
      </c>
      <c r="E19" s="11">
        <v>275</v>
      </c>
      <c r="F19" s="11">
        <v>161</v>
      </c>
    </row>
    <row r="20" spans="1:6" ht="15.75">
      <c r="A20" s="18" t="s">
        <v>25</v>
      </c>
      <c r="B20" s="11">
        <f t="shared" si="0"/>
        <v>306</v>
      </c>
      <c r="C20" s="11">
        <v>81</v>
      </c>
      <c r="D20" s="11">
        <v>93</v>
      </c>
      <c r="E20" s="11">
        <v>95</v>
      </c>
      <c r="F20" s="11">
        <v>37</v>
      </c>
    </row>
    <row r="21" spans="1:6" ht="15.75">
      <c r="A21" s="18" t="s">
        <v>26</v>
      </c>
      <c r="B21" s="11">
        <f t="shared" si="0"/>
        <v>744</v>
      </c>
      <c r="C21" s="11">
        <v>241</v>
      </c>
      <c r="D21" s="11">
        <v>221</v>
      </c>
      <c r="E21" s="11">
        <v>139</v>
      </c>
      <c r="F21" s="11">
        <v>143</v>
      </c>
    </row>
    <row r="22" spans="1:6" ht="15.75">
      <c r="A22" s="18" t="s">
        <v>27</v>
      </c>
      <c r="B22" s="11">
        <f t="shared" si="0"/>
        <v>441</v>
      </c>
      <c r="C22" s="11">
        <v>98</v>
      </c>
      <c r="D22" s="11">
        <v>122</v>
      </c>
      <c r="E22" s="11">
        <v>135</v>
      </c>
      <c r="F22" s="11">
        <v>86</v>
      </c>
    </row>
    <row r="23" spans="1:6" ht="15.75">
      <c r="A23" s="18" t="s">
        <v>29</v>
      </c>
      <c r="B23" s="11">
        <f t="shared" si="0"/>
        <v>1250</v>
      </c>
      <c r="C23" s="11">
        <v>320</v>
      </c>
      <c r="D23" s="11">
        <v>409</v>
      </c>
      <c r="E23" s="11">
        <v>382</v>
      </c>
      <c r="F23" s="11">
        <v>139</v>
      </c>
    </row>
    <row r="24" spans="1:6" ht="15.75">
      <c r="A24" s="18" t="s">
        <v>31</v>
      </c>
      <c r="B24" s="11">
        <f t="shared" si="0"/>
        <v>2555</v>
      </c>
      <c r="C24" s="11">
        <v>843</v>
      </c>
      <c r="D24" s="11">
        <v>792</v>
      </c>
      <c r="E24" s="11">
        <v>578</v>
      </c>
      <c r="F24" s="11">
        <v>342</v>
      </c>
    </row>
    <row r="25" spans="1:6" ht="15.75">
      <c r="A25" s="18" t="s">
        <v>32</v>
      </c>
      <c r="B25" s="11">
        <f t="shared" si="0"/>
        <v>578</v>
      </c>
      <c r="C25" s="11">
        <v>134</v>
      </c>
      <c r="D25" s="11">
        <v>189</v>
      </c>
      <c r="E25" s="11">
        <v>173</v>
      </c>
      <c r="F25" s="11">
        <v>82</v>
      </c>
    </row>
    <row r="26" spans="1:6" ht="15.75">
      <c r="A26" s="18" t="s">
        <v>34</v>
      </c>
      <c r="B26" s="11">
        <f t="shared" si="0"/>
        <v>278</v>
      </c>
      <c r="C26" s="11">
        <v>65</v>
      </c>
      <c r="D26" s="11">
        <v>46</v>
      </c>
      <c r="E26" s="11">
        <v>81</v>
      </c>
      <c r="F26" s="11">
        <v>86</v>
      </c>
    </row>
    <row r="27" spans="1:6" ht="15.75">
      <c r="A27" s="18" t="s">
        <v>39</v>
      </c>
      <c r="B27" s="11">
        <f t="shared" si="0"/>
        <v>1134</v>
      </c>
      <c r="C27" s="11">
        <v>261</v>
      </c>
      <c r="D27" s="11">
        <v>352</v>
      </c>
      <c r="E27" s="11">
        <v>327</v>
      </c>
      <c r="F27" s="11">
        <v>194</v>
      </c>
    </row>
    <row r="28" spans="1:6" ht="15.75">
      <c r="A28" s="18" t="s">
        <v>43</v>
      </c>
      <c r="B28" s="11">
        <f t="shared" si="0"/>
        <v>185</v>
      </c>
      <c r="C28" s="11">
        <v>29</v>
      </c>
      <c r="D28" s="11">
        <v>53</v>
      </c>
      <c r="E28" s="11">
        <v>53</v>
      </c>
      <c r="F28" s="11">
        <v>50</v>
      </c>
    </row>
    <row r="29" spans="1:6" ht="15.75">
      <c r="A29" s="19" t="s">
        <v>46</v>
      </c>
      <c r="B29" s="15">
        <f>SUM(B$9:B28)</f>
        <v>12189</v>
      </c>
      <c r="C29" s="15">
        <f>SUM(C$9:C28)</f>
        <v>3171</v>
      </c>
      <c r="D29" s="15">
        <f>SUM(D$9:D28)</f>
        <v>3588</v>
      </c>
      <c r="E29" s="15">
        <f>SUM(E$9:E28)</f>
        <v>3278</v>
      </c>
      <c r="F29" s="15">
        <f>SUM(F$9:F28)</f>
        <v>2152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104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>SUM(C9:F9)</f>
        <v>23</v>
      </c>
      <c r="C9" s="11">
        <v>2</v>
      </c>
      <c r="D9" s="11">
        <v>10</v>
      </c>
      <c r="E9" s="11">
        <v>7</v>
      </c>
      <c r="F9" s="11">
        <v>4</v>
      </c>
    </row>
    <row r="10" spans="1:6" ht="15.75">
      <c r="A10" s="18" t="s">
        <v>20</v>
      </c>
      <c r="B10" s="11">
        <f>SUM(C10:F10)</f>
        <v>4640</v>
      </c>
      <c r="C10" s="11">
        <v>1038</v>
      </c>
      <c r="D10" s="11">
        <v>1020</v>
      </c>
      <c r="E10" s="11">
        <v>1285</v>
      </c>
      <c r="F10" s="11">
        <v>1297</v>
      </c>
    </row>
    <row r="11" spans="1:6" ht="15.75">
      <c r="A11" s="19" t="s">
        <v>46</v>
      </c>
      <c r="B11" s="15">
        <f>SUM(B$9:B10)</f>
        <v>4663</v>
      </c>
      <c r="C11" s="15">
        <f>SUM(C$9:C10)</f>
        <v>1040</v>
      </c>
      <c r="D11" s="15">
        <f>SUM(D$9:D10)</f>
        <v>1030</v>
      </c>
      <c r="E11" s="15">
        <f>SUM(E$9:E10)</f>
        <v>1292</v>
      </c>
      <c r="F11" s="15">
        <f>SUM(F$9:F10)</f>
        <v>1301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O43" sqref="O43"/>
      <selection pane="topRight" activeCell="O43" sqref="O43"/>
      <selection pane="bottomLeft" activeCell="O43" sqref="O43"/>
      <selection pane="bottomRight" activeCell="O43" sqref="O4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8" t="s">
        <v>57</v>
      </c>
      <c r="B1" s="78"/>
      <c r="C1" s="78"/>
      <c r="D1" s="78"/>
      <c r="E1" s="78"/>
      <c r="F1" s="78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83" t="s">
        <v>103</v>
      </c>
      <c r="B3" s="83"/>
      <c r="C3" s="83"/>
      <c r="D3" s="83"/>
      <c r="E3" s="83"/>
      <c r="F3" s="83"/>
    </row>
    <row r="4" spans="1:6" ht="43.5" customHeight="1">
      <c r="B4" s="9"/>
      <c r="C4" s="9"/>
      <c r="D4" s="9"/>
      <c r="E4" s="9"/>
      <c r="F4" s="9"/>
    </row>
    <row r="5" spans="1:6" ht="15.75" customHeight="1">
      <c r="A5" s="80" t="s">
        <v>1</v>
      </c>
      <c r="B5" s="79" t="s">
        <v>233</v>
      </c>
      <c r="C5" s="79"/>
      <c r="D5" s="79"/>
      <c r="E5" s="79"/>
      <c r="F5" s="79"/>
    </row>
    <row r="6" spans="1:6" ht="15.75" customHeight="1">
      <c r="A6" s="81"/>
      <c r="B6" s="79" t="s">
        <v>2</v>
      </c>
      <c r="C6" s="79" t="s">
        <v>59</v>
      </c>
      <c r="D6" s="79"/>
      <c r="E6" s="79"/>
      <c r="F6" s="79"/>
    </row>
    <row r="7" spans="1:6" ht="31.5" customHeight="1">
      <c r="A7" s="82"/>
      <c r="B7" s="79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13</v>
      </c>
      <c r="B9" s="11">
        <f>SUM(C9:F9)</f>
        <v>750</v>
      </c>
      <c r="C9" s="11">
        <v>176</v>
      </c>
      <c r="D9" s="11">
        <v>169</v>
      </c>
      <c r="E9" s="11">
        <v>203</v>
      </c>
      <c r="F9" s="11">
        <v>202</v>
      </c>
    </row>
    <row r="10" spans="1:6" ht="15.75">
      <c r="A10" s="18" t="s">
        <v>24</v>
      </c>
      <c r="B10" s="11">
        <f>SUM(C10:F10)</f>
        <v>179</v>
      </c>
      <c r="C10" s="11">
        <v>14</v>
      </c>
      <c r="D10" s="11">
        <v>44</v>
      </c>
      <c r="E10" s="11">
        <v>57</v>
      </c>
      <c r="F10" s="11">
        <v>64</v>
      </c>
    </row>
    <row r="11" spans="1:6" ht="15.75">
      <c r="A11" s="18" t="s">
        <v>36</v>
      </c>
      <c r="B11" s="11">
        <f>SUM(C11:F11)</f>
        <v>206</v>
      </c>
      <c r="C11" s="11">
        <v>76</v>
      </c>
      <c r="D11" s="11">
        <v>56</v>
      </c>
      <c r="E11" s="11">
        <v>37</v>
      </c>
      <c r="F11" s="11">
        <v>37</v>
      </c>
    </row>
    <row r="12" spans="1:6" ht="15.75">
      <c r="A12" s="19" t="s">
        <v>46</v>
      </c>
      <c r="B12" s="15">
        <f>SUM(B$9:B11)</f>
        <v>1135</v>
      </c>
      <c r="C12" s="15">
        <f>SUM(C$9:C11)</f>
        <v>266</v>
      </c>
      <c r="D12" s="15">
        <f>SUM(D$9:D11)</f>
        <v>269</v>
      </c>
      <c r="E12" s="15">
        <f>SUM(E$9:E11)</f>
        <v>297</v>
      </c>
      <c r="F12" s="15">
        <f>SUM(F$9:F11)</f>
        <v>303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2" baseType="lpstr">
      <vt:lpstr>общий свод</vt:lpstr>
      <vt:lpstr>Свод объёмов МО по кварталам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МСЧ МВД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Воровского</vt:lpstr>
      <vt:lpstr>Офтальмологический центр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Воровского!OrgName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2021-10-01T09:46:14Z</dcterms:modified>
</cp:coreProperties>
</file>