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45" windowWidth="26640" windowHeight="12045" tabRatio="790" activeTab="2"/>
  </bookViews>
  <sheets>
    <sheet name="Эндоскопия_К_30.06.2022" sheetId="3" r:id="rId1"/>
    <sheet name="МРТ КТ_СЦГ_2022_К_30.06.22" sheetId="2" r:id="rId2"/>
    <sheet name="КТ2022_маршрут " sheetId="6" r:id="rId3"/>
    <sheet name="Патанат_КатегорииСл-ти_30.06.22" sheetId="1" r:id="rId4"/>
    <sheet name="УЗИпоВидам 2022_30.06.2022" sheetId="4" r:id="rId5"/>
    <sheet name="УЗИ ССС на 2022 маршр_К30.06.22" sheetId="5" r:id="rId6"/>
  </sheets>
  <definedNames>
    <definedName name="_xlnm._FilterDatabase" localSheetId="2" hidden="1">'КТ2022_маршрут '!$B$3:$S$3</definedName>
    <definedName name="_xlnm._FilterDatabase" localSheetId="1" hidden="1">'МРТ КТ_СЦГ_2022_К_30.06.22'!$A$4:$G$114</definedName>
    <definedName name="_xlnm._FilterDatabase" localSheetId="3" hidden="1">'Патанат_КатегорииСл-ти_30.06.22'!$A$4:$H$53</definedName>
    <definedName name="_xlnm._FilterDatabase" localSheetId="5" hidden="1">'УЗИ ССС на 2022 маршр_К30.06.22'!$A$5:$AW$56</definedName>
    <definedName name="_xlnm._FilterDatabase" localSheetId="4" hidden="1">'УЗИпоВидам 2022_30.06.2022'!$A$4:$H$709</definedName>
    <definedName name="_xlnm._FilterDatabase" localSheetId="0" hidden="1">Эндоскопия_К_30.06.2022!$A$5:$WXM$54</definedName>
    <definedName name="Excel_BuiltIn_Print_Area" localSheetId="3">#REF!</definedName>
    <definedName name="Excel_BuiltIn_Print_Area">#REF!</definedName>
    <definedName name="_xlnm.Print_Titles" localSheetId="2">'КТ2022_маршрут '!$3:$3</definedName>
    <definedName name="_xlnm.Print_Titles" localSheetId="1">'МРТ КТ_СЦГ_2022_К_30.06.22'!$2:$4</definedName>
    <definedName name="затраты" localSheetId="1">#REF!</definedName>
    <definedName name="затраты" localSheetId="3">#REF!</definedName>
    <definedName name="затраты" localSheetId="5">#REF!</definedName>
    <definedName name="затраты" localSheetId="4">#REF!</definedName>
    <definedName name="затраты" localSheetId="0">#REF!</definedName>
    <definedName name="затраты">#REF!</definedName>
    <definedName name="кз" localSheetId="3">#REF!</definedName>
    <definedName name="кз" localSheetId="5">#REF!</definedName>
    <definedName name="кз" localSheetId="4">#REF!</definedName>
    <definedName name="кз" localSheetId="0">#REF!</definedName>
    <definedName name="кз">#REF!</definedName>
    <definedName name="_xlnm.Criteria" localSheetId="1">'МРТ КТ_СЦГ_2022_К_30.06.22'!$9:$114</definedName>
    <definedName name="кс" localSheetId="5">#REF!</definedName>
    <definedName name="кс" localSheetId="4">#REF!</definedName>
    <definedName name="кс" localSheetId="0">#REF!</definedName>
    <definedName name="кс">#REF!</definedName>
    <definedName name="МРТ" localSheetId="5">#REF!</definedName>
    <definedName name="МРТ" localSheetId="4">#REF!</definedName>
    <definedName name="МРТ" localSheetId="0">#REF!</definedName>
    <definedName name="МРТ">#REF!</definedName>
    <definedName name="н" localSheetId="3">#REF!</definedName>
    <definedName name="н" localSheetId="5">#REF!</definedName>
    <definedName name="н" localSheetId="4">#REF!</definedName>
    <definedName name="н" localSheetId="0">#REF!</definedName>
    <definedName name="н">#REF!</definedName>
    <definedName name="_xlnm.Print_Area" localSheetId="2">'КТ2022_маршрут '!$B$1:$S$158</definedName>
    <definedName name="_xlnm.Print_Area" localSheetId="1">'МРТ КТ_СЦГ_2022_К_30.06.22'!$B$1:$G$114</definedName>
    <definedName name="_xlnm.Print_Area" localSheetId="3">'Патанат_КатегорииСл-ти_30.06.22'!$B$1:$H$53</definedName>
    <definedName name="_xlnm.Print_Area" localSheetId="5">'УЗИ ССС на 2022 маршр_К30.06.22'!$B$1:$AV$56</definedName>
    <definedName name="_xlnm.Print_Area" localSheetId="4">'УЗИпоВидам 2022_30.06.2022'!$B$1:$H$710</definedName>
    <definedName name="_xlnm.Print_Area" localSheetId="0">Эндоскопия_К_30.06.2022!$B$1:$G$61</definedName>
    <definedName name="_xlnm.Print_Area">#REF!</definedName>
    <definedName name="р" localSheetId="1">#REF!</definedName>
    <definedName name="р" localSheetId="3">#REF!</definedName>
    <definedName name="р" localSheetId="5">#REF!</definedName>
    <definedName name="р" localSheetId="4">#REF!</definedName>
    <definedName name="р" localSheetId="0">#REF!</definedName>
    <definedName name="р">#REF!</definedName>
    <definedName name="ррр" localSheetId="3">#REF!</definedName>
    <definedName name="ррр" localSheetId="5">#REF!</definedName>
    <definedName name="ррр" localSheetId="4">#REF!</definedName>
    <definedName name="ррр" localSheetId="0">#REF!</definedName>
    <definedName name="ррр">#REF!</definedName>
    <definedName name="стац" localSheetId="1">#REF!</definedName>
    <definedName name="стац" localSheetId="3">#REF!</definedName>
    <definedName name="стац" localSheetId="5">#REF!</definedName>
    <definedName name="стац" localSheetId="4">#REF!</definedName>
    <definedName name="стац" localSheetId="0">#REF!</definedName>
    <definedName name="стац">#REF!</definedName>
    <definedName name="ъ" localSheetId="5">#REF!</definedName>
    <definedName name="ъ" localSheetId="4">#REF!</definedName>
    <definedName name="ъ" localSheetId="0">#REF!</definedName>
    <definedName name="ъ">#REF!</definedName>
    <definedName name="я" localSheetId="5">#REF!</definedName>
    <definedName name="я" localSheetId="4">#REF!</definedName>
    <definedName name="я" localSheetId="0">#REF!</definedName>
    <definedName name="я">#REF!</definedName>
  </definedNames>
  <calcPr calcId="125725"/>
</workbook>
</file>

<file path=xl/calcChain.xml><?xml version="1.0" encoding="utf-8"?>
<calcChain xmlns="http://schemas.openxmlformats.org/spreadsheetml/2006/main">
  <c r="R154" i="6"/>
  <c r="Q154"/>
  <c r="P154"/>
  <c r="O154"/>
  <c r="N154"/>
  <c r="M154"/>
  <c r="L154"/>
  <c r="K154"/>
  <c r="J154"/>
  <c r="I154"/>
  <c r="H154"/>
  <c r="G154"/>
  <c r="F154"/>
  <c r="E154"/>
  <c r="D154"/>
  <c r="C154"/>
  <c r="R153"/>
  <c r="Q153"/>
  <c r="Q152" s="1"/>
  <c r="P153"/>
  <c r="O153"/>
  <c r="N153"/>
  <c r="M153"/>
  <c r="L153"/>
  <c r="K153"/>
  <c r="J153"/>
  <c r="I153"/>
  <c r="H153"/>
  <c r="H152" s="1"/>
  <c r="G153"/>
  <c r="F153"/>
  <c r="E153"/>
  <c r="D153"/>
  <c r="C153"/>
  <c r="M152"/>
  <c r="E152"/>
  <c r="S150"/>
  <c r="S149"/>
  <c r="R148"/>
  <c r="R151" s="1"/>
  <c r="Q148"/>
  <c r="Q151" s="1"/>
  <c r="P148"/>
  <c r="P151" s="1"/>
  <c r="O148"/>
  <c r="O151" s="1"/>
  <c r="N148"/>
  <c r="N151" s="1"/>
  <c r="M148"/>
  <c r="M151" s="1"/>
  <c r="L148"/>
  <c r="L151" s="1"/>
  <c r="K148"/>
  <c r="K151" s="1"/>
  <c r="J148"/>
  <c r="J151" s="1"/>
  <c r="I148"/>
  <c r="I151" s="1"/>
  <c r="H148"/>
  <c r="H151" s="1"/>
  <c r="G148"/>
  <c r="G151" s="1"/>
  <c r="F148"/>
  <c r="F151" s="1"/>
  <c r="E148"/>
  <c r="E151" s="1"/>
  <c r="D148"/>
  <c r="D151" s="1"/>
  <c r="C148"/>
  <c r="C151" s="1"/>
  <c r="R147"/>
  <c r="Q147"/>
  <c r="P147"/>
  <c r="O147"/>
  <c r="N147"/>
  <c r="M147"/>
  <c r="L147"/>
  <c r="K147"/>
  <c r="J147"/>
  <c r="I147"/>
  <c r="H147"/>
  <c r="G147"/>
  <c r="F147"/>
  <c r="E147"/>
  <c r="D147"/>
  <c r="C147"/>
  <c r="R146"/>
  <c r="Q146"/>
  <c r="P146"/>
  <c r="O146"/>
  <c r="N146"/>
  <c r="M146"/>
  <c r="L146"/>
  <c r="K146"/>
  <c r="J146"/>
  <c r="I146"/>
  <c r="H146"/>
  <c r="G146"/>
  <c r="F146"/>
  <c r="E146"/>
  <c r="D146"/>
  <c r="C146"/>
  <c r="S144"/>
  <c r="S143"/>
  <c r="R142"/>
  <c r="Q142"/>
  <c r="P142"/>
  <c r="O142"/>
  <c r="N142"/>
  <c r="M142"/>
  <c r="L142"/>
  <c r="K142"/>
  <c r="J142"/>
  <c r="I142"/>
  <c r="H142"/>
  <c r="G142"/>
  <c r="F142"/>
  <c r="E142"/>
  <c r="D142"/>
  <c r="C142"/>
  <c r="S141"/>
  <c r="S140"/>
  <c r="R139"/>
  <c r="Q139"/>
  <c r="P139"/>
  <c r="O139"/>
  <c r="N139"/>
  <c r="M139"/>
  <c r="L139"/>
  <c r="K139"/>
  <c r="J139"/>
  <c r="I139"/>
  <c r="H139"/>
  <c r="G139"/>
  <c r="F139"/>
  <c r="E139"/>
  <c r="D139"/>
  <c r="C139"/>
  <c r="S138"/>
  <c r="S137"/>
  <c r="R136"/>
  <c r="Q136"/>
  <c r="P136"/>
  <c r="O136"/>
  <c r="N136"/>
  <c r="M136"/>
  <c r="L136"/>
  <c r="K136"/>
  <c r="J136"/>
  <c r="I136"/>
  <c r="H136"/>
  <c r="G136"/>
  <c r="F136"/>
  <c r="E136"/>
  <c r="D136"/>
  <c r="C136"/>
  <c r="S135"/>
  <c r="S134"/>
  <c r="R133"/>
  <c r="Q133"/>
  <c r="P133"/>
  <c r="O133"/>
  <c r="N133"/>
  <c r="M133"/>
  <c r="L133"/>
  <c r="K133"/>
  <c r="J133"/>
  <c r="I133"/>
  <c r="H133"/>
  <c r="G133"/>
  <c r="F133"/>
  <c r="E133"/>
  <c r="D133"/>
  <c r="C133"/>
  <c r="S132"/>
  <c r="S131"/>
  <c r="R130"/>
  <c r="Q130"/>
  <c r="P130"/>
  <c r="O130"/>
  <c r="N130"/>
  <c r="M130"/>
  <c r="L130"/>
  <c r="K130"/>
  <c r="J130"/>
  <c r="I130"/>
  <c r="H130"/>
  <c r="G130"/>
  <c r="F130"/>
  <c r="E130"/>
  <c r="D130"/>
  <c r="C130"/>
  <c r="S129"/>
  <c r="S128"/>
  <c r="R127"/>
  <c r="Q127"/>
  <c r="P127"/>
  <c r="O127"/>
  <c r="N127"/>
  <c r="M127"/>
  <c r="L127"/>
  <c r="K127"/>
  <c r="J127"/>
  <c r="I127"/>
  <c r="H127"/>
  <c r="G127"/>
  <c r="F127"/>
  <c r="E127"/>
  <c r="D127"/>
  <c r="C127"/>
  <c r="S126"/>
  <c r="S125"/>
  <c r="R124"/>
  <c r="Q124"/>
  <c r="P124"/>
  <c r="O124"/>
  <c r="N124"/>
  <c r="M124"/>
  <c r="L124"/>
  <c r="K124"/>
  <c r="J124"/>
  <c r="I124"/>
  <c r="H124"/>
  <c r="G124"/>
  <c r="F124"/>
  <c r="E124"/>
  <c r="D124"/>
  <c r="C124"/>
  <c r="R123"/>
  <c r="Q123"/>
  <c r="P123"/>
  <c r="O123"/>
  <c r="N123"/>
  <c r="M123"/>
  <c r="L123"/>
  <c r="K123"/>
  <c r="J123"/>
  <c r="I123"/>
  <c r="H123"/>
  <c r="G123"/>
  <c r="F123"/>
  <c r="E123"/>
  <c r="D123"/>
  <c r="C123"/>
  <c r="R122"/>
  <c r="Q122"/>
  <c r="P122"/>
  <c r="O122"/>
  <c r="N122"/>
  <c r="M122"/>
  <c r="L122"/>
  <c r="K122"/>
  <c r="J122"/>
  <c r="I122"/>
  <c r="H122"/>
  <c r="G122"/>
  <c r="F122"/>
  <c r="E122"/>
  <c r="D122"/>
  <c r="C122"/>
  <c r="S120"/>
  <c r="S119"/>
  <c r="R118"/>
  <c r="Q118"/>
  <c r="P118"/>
  <c r="O118"/>
  <c r="N118"/>
  <c r="M118"/>
  <c r="L118"/>
  <c r="K118"/>
  <c r="J118"/>
  <c r="I118"/>
  <c r="H118"/>
  <c r="G118"/>
  <c r="F118"/>
  <c r="E118"/>
  <c r="D118"/>
  <c r="C118"/>
  <c r="S117"/>
  <c r="S116"/>
  <c r="R115"/>
  <c r="Q115"/>
  <c r="P115"/>
  <c r="O115"/>
  <c r="N115"/>
  <c r="M115"/>
  <c r="L115"/>
  <c r="K115"/>
  <c r="J115"/>
  <c r="I115"/>
  <c r="H115"/>
  <c r="G115"/>
  <c r="F115"/>
  <c r="E115"/>
  <c r="D115"/>
  <c r="C115"/>
  <c r="S114"/>
  <c r="S113"/>
  <c r="R112"/>
  <c r="Q112"/>
  <c r="P112"/>
  <c r="O112"/>
  <c r="N112"/>
  <c r="M112"/>
  <c r="L112"/>
  <c r="K112"/>
  <c r="J112"/>
  <c r="I112"/>
  <c r="H112"/>
  <c r="G112"/>
  <c r="F112"/>
  <c r="E112"/>
  <c r="D112"/>
  <c r="C112"/>
  <c r="S111"/>
  <c r="S110"/>
  <c r="R109"/>
  <c r="Q109"/>
  <c r="P109"/>
  <c r="O109"/>
  <c r="N109"/>
  <c r="M109"/>
  <c r="L109"/>
  <c r="K109"/>
  <c r="J109"/>
  <c r="I109"/>
  <c r="H109"/>
  <c r="G109"/>
  <c r="F109"/>
  <c r="E109"/>
  <c r="D109"/>
  <c r="C109"/>
  <c r="S108"/>
  <c r="S107"/>
  <c r="R106"/>
  <c r="Q106"/>
  <c r="P106"/>
  <c r="O106"/>
  <c r="N106"/>
  <c r="M106"/>
  <c r="L106"/>
  <c r="K106"/>
  <c r="J106"/>
  <c r="I106"/>
  <c r="H106"/>
  <c r="G106"/>
  <c r="F106"/>
  <c r="E106"/>
  <c r="D106"/>
  <c r="C106"/>
  <c r="S105"/>
  <c r="S104"/>
  <c r="R103"/>
  <c r="Q103"/>
  <c r="P103"/>
  <c r="O103"/>
  <c r="N103"/>
  <c r="M103"/>
  <c r="L103"/>
  <c r="K103"/>
  <c r="J103"/>
  <c r="I103"/>
  <c r="H103"/>
  <c r="G103"/>
  <c r="F103"/>
  <c r="E103"/>
  <c r="D103"/>
  <c r="C103"/>
  <c r="S102"/>
  <c r="S101"/>
  <c r="R100"/>
  <c r="Q100"/>
  <c r="P100"/>
  <c r="O100"/>
  <c r="N100"/>
  <c r="M100"/>
  <c r="L100"/>
  <c r="K100"/>
  <c r="J100"/>
  <c r="I100"/>
  <c r="H100"/>
  <c r="G100"/>
  <c r="F100"/>
  <c r="E100"/>
  <c r="D100"/>
  <c r="C100"/>
  <c r="S99"/>
  <c r="S98"/>
  <c r="R97"/>
  <c r="Q97"/>
  <c r="P97"/>
  <c r="O97"/>
  <c r="N97"/>
  <c r="M97"/>
  <c r="L97"/>
  <c r="K97"/>
  <c r="J97"/>
  <c r="I97"/>
  <c r="H97"/>
  <c r="G97"/>
  <c r="F97"/>
  <c r="E97"/>
  <c r="D97"/>
  <c r="C97"/>
  <c r="S96"/>
  <c r="S95"/>
  <c r="S94" s="1"/>
  <c r="R94"/>
  <c r="Q94"/>
  <c r="P94"/>
  <c r="O94"/>
  <c r="N94"/>
  <c r="M94"/>
  <c r="L94"/>
  <c r="K94"/>
  <c r="J94"/>
  <c r="I94"/>
  <c r="H94"/>
  <c r="G94"/>
  <c r="F94"/>
  <c r="E94"/>
  <c r="D94"/>
  <c r="C94"/>
  <c r="S93"/>
  <c r="S92"/>
  <c r="R91"/>
  <c r="Q91"/>
  <c r="P91"/>
  <c r="O91"/>
  <c r="N91"/>
  <c r="M91"/>
  <c r="L91"/>
  <c r="K91"/>
  <c r="J91"/>
  <c r="I91"/>
  <c r="H91"/>
  <c r="G91"/>
  <c r="F91"/>
  <c r="E91"/>
  <c r="D91"/>
  <c r="C91"/>
  <c r="S90"/>
  <c r="S89"/>
  <c r="R88"/>
  <c r="Q88"/>
  <c r="P88"/>
  <c r="O88"/>
  <c r="N88"/>
  <c r="M88"/>
  <c r="L88"/>
  <c r="K88"/>
  <c r="J88"/>
  <c r="I88"/>
  <c r="H88"/>
  <c r="G88"/>
  <c r="F88"/>
  <c r="E88"/>
  <c r="D88"/>
  <c r="C88"/>
  <c r="S87"/>
  <c r="S86"/>
  <c r="R85"/>
  <c r="Q85"/>
  <c r="P85"/>
  <c r="O85"/>
  <c r="N85"/>
  <c r="M85"/>
  <c r="L85"/>
  <c r="K85"/>
  <c r="J85"/>
  <c r="I85"/>
  <c r="H85"/>
  <c r="G85"/>
  <c r="F85"/>
  <c r="E85"/>
  <c r="D85"/>
  <c r="C85"/>
  <c r="R84"/>
  <c r="Q84"/>
  <c r="P84"/>
  <c r="O84"/>
  <c r="N84"/>
  <c r="M84"/>
  <c r="L84"/>
  <c r="K84"/>
  <c r="J84"/>
  <c r="I84"/>
  <c r="H84"/>
  <c r="G84"/>
  <c r="F84"/>
  <c r="E84"/>
  <c r="D84"/>
  <c r="C84"/>
  <c r="R83"/>
  <c r="Q83"/>
  <c r="P83"/>
  <c r="O83"/>
  <c r="N83"/>
  <c r="M83"/>
  <c r="L83"/>
  <c r="K83"/>
  <c r="J83"/>
  <c r="I83"/>
  <c r="H83"/>
  <c r="G83"/>
  <c r="F83"/>
  <c r="E83"/>
  <c r="D83"/>
  <c r="C83"/>
  <c r="S81"/>
  <c r="S80"/>
  <c r="R79"/>
  <c r="Q79"/>
  <c r="P79"/>
  <c r="O79"/>
  <c r="N79"/>
  <c r="M79"/>
  <c r="L79"/>
  <c r="K79"/>
  <c r="J79"/>
  <c r="I79"/>
  <c r="H79"/>
  <c r="G79"/>
  <c r="F79"/>
  <c r="E79"/>
  <c r="D79"/>
  <c r="C79"/>
  <c r="S78"/>
  <c r="S77"/>
  <c r="R76"/>
  <c r="Q76"/>
  <c r="P76"/>
  <c r="O76"/>
  <c r="N76"/>
  <c r="M76"/>
  <c r="L76"/>
  <c r="K76"/>
  <c r="J76"/>
  <c r="I76"/>
  <c r="H76"/>
  <c r="G76"/>
  <c r="F76"/>
  <c r="E76"/>
  <c r="D76"/>
  <c r="C76"/>
  <c r="S75"/>
  <c r="S74"/>
  <c r="R73"/>
  <c r="Q73"/>
  <c r="P73"/>
  <c r="O73"/>
  <c r="N73"/>
  <c r="M73"/>
  <c r="L73"/>
  <c r="K73"/>
  <c r="J73"/>
  <c r="I73"/>
  <c r="H73"/>
  <c r="G73"/>
  <c r="F73"/>
  <c r="E73"/>
  <c r="D73"/>
  <c r="C73"/>
  <c r="S72"/>
  <c r="S71"/>
  <c r="R70"/>
  <c r="Q70"/>
  <c r="P70"/>
  <c r="O70"/>
  <c r="N70"/>
  <c r="M70"/>
  <c r="L70"/>
  <c r="K70"/>
  <c r="J70"/>
  <c r="I70"/>
  <c r="H70"/>
  <c r="G70"/>
  <c r="F70"/>
  <c r="E70"/>
  <c r="D70"/>
  <c r="C70"/>
  <c r="S69"/>
  <c r="S68"/>
  <c r="R67"/>
  <c r="Q67"/>
  <c r="P67"/>
  <c r="O67"/>
  <c r="N67"/>
  <c r="M67"/>
  <c r="L67"/>
  <c r="K67"/>
  <c r="J67"/>
  <c r="I67"/>
  <c r="H67"/>
  <c r="G67"/>
  <c r="F67"/>
  <c r="E67"/>
  <c r="D67"/>
  <c r="C67"/>
  <c r="S66"/>
  <c r="S65"/>
  <c r="R64"/>
  <c r="Q64"/>
  <c r="P64"/>
  <c r="O64"/>
  <c r="N64"/>
  <c r="M64"/>
  <c r="L64"/>
  <c r="K64"/>
  <c r="J64"/>
  <c r="I64"/>
  <c r="H64"/>
  <c r="G64"/>
  <c r="F64"/>
  <c r="E64"/>
  <c r="D64"/>
  <c r="C64"/>
  <c r="S63"/>
  <c r="S62"/>
  <c r="R61"/>
  <c r="Q61"/>
  <c r="P61"/>
  <c r="O61"/>
  <c r="N61"/>
  <c r="M61"/>
  <c r="L61"/>
  <c r="K61"/>
  <c r="J61"/>
  <c r="I61"/>
  <c r="H61"/>
  <c r="G61"/>
  <c r="F61"/>
  <c r="E61"/>
  <c r="D61"/>
  <c r="C61"/>
  <c r="S60"/>
  <c r="S59"/>
  <c r="R58"/>
  <c r="Q58"/>
  <c r="P58"/>
  <c r="O58"/>
  <c r="N58"/>
  <c r="M58"/>
  <c r="L58"/>
  <c r="K58"/>
  <c r="J58"/>
  <c r="I58"/>
  <c r="H58"/>
  <c r="G58"/>
  <c r="F58"/>
  <c r="E58"/>
  <c r="D58"/>
  <c r="C58"/>
  <c r="S57"/>
  <c r="S56"/>
  <c r="R55"/>
  <c r="Q55"/>
  <c r="P55"/>
  <c r="O55"/>
  <c r="N55"/>
  <c r="M55"/>
  <c r="L55"/>
  <c r="K55"/>
  <c r="J55"/>
  <c r="I55"/>
  <c r="H55"/>
  <c r="G55"/>
  <c r="F55"/>
  <c r="E55"/>
  <c r="D55"/>
  <c r="C55"/>
  <c r="S54"/>
  <c r="S53"/>
  <c r="R52"/>
  <c r="Q52"/>
  <c r="P52"/>
  <c r="O52"/>
  <c r="N52"/>
  <c r="M52"/>
  <c r="L52"/>
  <c r="K52"/>
  <c r="J52"/>
  <c r="I52"/>
  <c r="H52"/>
  <c r="G52"/>
  <c r="F52"/>
  <c r="E52"/>
  <c r="D52"/>
  <c r="C52"/>
  <c r="S51"/>
  <c r="S50"/>
  <c r="R49"/>
  <c r="Q49"/>
  <c r="P49"/>
  <c r="O49"/>
  <c r="N49"/>
  <c r="M49"/>
  <c r="L49"/>
  <c r="K49"/>
  <c r="J49"/>
  <c r="I49"/>
  <c r="H49"/>
  <c r="G49"/>
  <c r="F49"/>
  <c r="E49"/>
  <c r="D49"/>
  <c r="C49"/>
  <c r="S48"/>
  <c r="S47"/>
  <c r="R46"/>
  <c r="Q46"/>
  <c r="P46"/>
  <c r="O46"/>
  <c r="N46"/>
  <c r="M46"/>
  <c r="L46"/>
  <c r="K46"/>
  <c r="J46"/>
  <c r="I46"/>
  <c r="H46"/>
  <c r="G46"/>
  <c r="F46"/>
  <c r="E46"/>
  <c r="D46"/>
  <c r="C46"/>
  <c r="S45"/>
  <c r="S44"/>
  <c r="S43" s="1"/>
  <c r="R43"/>
  <c r="Q43"/>
  <c r="P43"/>
  <c r="O43"/>
  <c r="N43"/>
  <c r="M43"/>
  <c r="L43"/>
  <c r="K43"/>
  <c r="J43"/>
  <c r="I43"/>
  <c r="H43"/>
  <c r="G43"/>
  <c r="F43"/>
  <c r="E43"/>
  <c r="D43"/>
  <c r="C43"/>
  <c r="S42"/>
  <c r="S41"/>
  <c r="R40"/>
  <c r="Q40"/>
  <c r="P40"/>
  <c r="O40"/>
  <c r="N40"/>
  <c r="M40"/>
  <c r="L40"/>
  <c r="K40"/>
  <c r="J40"/>
  <c r="I40"/>
  <c r="H40"/>
  <c r="G40"/>
  <c r="F40"/>
  <c r="E40"/>
  <c r="D40"/>
  <c r="C40"/>
  <c r="S39"/>
  <c r="S38"/>
  <c r="R37"/>
  <c r="Q37"/>
  <c r="P37"/>
  <c r="O37"/>
  <c r="N37"/>
  <c r="M37"/>
  <c r="L37"/>
  <c r="K37"/>
  <c r="J37"/>
  <c r="I37"/>
  <c r="H37"/>
  <c r="G37"/>
  <c r="F37"/>
  <c r="E37"/>
  <c r="D37"/>
  <c r="C37"/>
  <c r="S36"/>
  <c r="S35"/>
  <c r="R34"/>
  <c r="Q34"/>
  <c r="P34"/>
  <c r="O34"/>
  <c r="N34"/>
  <c r="M34"/>
  <c r="L34"/>
  <c r="K34"/>
  <c r="J34"/>
  <c r="I34"/>
  <c r="H34"/>
  <c r="G34"/>
  <c r="F34"/>
  <c r="E34"/>
  <c r="D34"/>
  <c r="C34"/>
  <c r="S33"/>
  <c r="S32"/>
  <c r="R31"/>
  <c r="Q31"/>
  <c r="P31"/>
  <c r="O31"/>
  <c r="N31"/>
  <c r="M31"/>
  <c r="L31"/>
  <c r="K31"/>
  <c r="J31"/>
  <c r="I31"/>
  <c r="H31"/>
  <c r="G31"/>
  <c r="F31"/>
  <c r="E31"/>
  <c r="D31"/>
  <c r="C31"/>
  <c r="S30"/>
  <c r="S29"/>
  <c r="R28"/>
  <c r="Q28"/>
  <c r="P28"/>
  <c r="O28"/>
  <c r="N28"/>
  <c r="M28"/>
  <c r="L28"/>
  <c r="K28"/>
  <c r="J28"/>
  <c r="I28"/>
  <c r="H28"/>
  <c r="G28"/>
  <c r="F28"/>
  <c r="E28"/>
  <c r="D28"/>
  <c r="C28"/>
  <c r="S27"/>
  <c r="S26"/>
  <c r="R25"/>
  <c r="Q25"/>
  <c r="P25"/>
  <c r="O25"/>
  <c r="N25"/>
  <c r="M25"/>
  <c r="L25"/>
  <c r="K25"/>
  <c r="J25"/>
  <c r="I25"/>
  <c r="H25"/>
  <c r="G25"/>
  <c r="F25"/>
  <c r="E25"/>
  <c r="D25"/>
  <c r="C25"/>
  <c r="S24"/>
  <c r="S23"/>
  <c r="R22"/>
  <c r="Q22"/>
  <c r="P22"/>
  <c r="O22"/>
  <c r="N22"/>
  <c r="M22"/>
  <c r="L22"/>
  <c r="K22"/>
  <c r="J22"/>
  <c r="I22"/>
  <c r="H22"/>
  <c r="G22"/>
  <c r="F22"/>
  <c r="E22"/>
  <c r="D22"/>
  <c r="C22"/>
  <c r="S21"/>
  <c r="S20"/>
  <c r="R19"/>
  <c r="Q19"/>
  <c r="P19"/>
  <c r="O19"/>
  <c r="N19"/>
  <c r="M19"/>
  <c r="L19"/>
  <c r="K19"/>
  <c r="J19"/>
  <c r="I19"/>
  <c r="H19"/>
  <c r="G19"/>
  <c r="F19"/>
  <c r="E19"/>
  <c r="D19"/>
  <c r="C19"/>
  <c r="S18"/>
  <c r="S17"/>
  <c r="R16"/>
  <c r="Q16"/>
  <c r="P16"/>
  <c r="O16"/>
  <c r="N16"/>
  <c r="M16"/>
  <c r="L16"/>
  <c r="K16"/>
  <c r="J16"/>
  <c r="I16"/>
  <c r="H16"/>
  <c r="G16"/>
  <c r="F16"/>
  <c r="E16"/>
  <c r="D16"/>
  <c r="C16"/>
  <c r="S15"/>
  <c r="S14"/>
  <c r="R13"/>
  <c r="Q13"/>
  <c r="P13"/>
  <c r="O13"/>
  <c r="N13"/>
  <c r="M13"/>
  <c r="L13"/>
  <c r="K13"/>
  <c r="J13"/>
  <c r="I13"/>
  <c r="H13"/>
  <c r="G13"/>
  <c r="F13"/>
  <c r="E13"/>
  <c r="D13"/>
  <c r="C13"/>
  <c r="S12"/>
  <c r="S11"/>
  <c r="R10"/>
  <c r="Q10"/>
  <c r="P10"/>
  <c r="O10"/>
  <c r="N10"/>
  <c r="M10"/>
  <c r="L10"/>
  <c r="K10"/>
  <c r="J10"/>
  <c r="I10"/>
  <c r="H10"/>
  <c r="G10"/>
  <c r="F10"/>
  <c r="E10"/>
  <c r="D10"/>
  <c r="C10"/>
  <c r="S9"/>
  <c r="S8"/>
  <c r="R7"/>
  <c r="Q7"/>
  <c r="P7"/>
  <c r="O7"/>
  <c r="N7"/>
  <c r="M7"/>
  <c r="L7"/>
  <c r="K7"/>
  <c r="J7"/>
  <c r="I7"/>
  <c r="H7"/>
  <c r="G7"/>
  <c r="F7"/>
  <c r="E7"/>
  <c r="D7"/>
  <c r="C7"/>
  <c r="S6"/>
  <c r="S5"/>
  <c r="R4"/>
  <c r="Q4"/>
  <c r="P4"/>
  <c r="O4"/>
  <c r="N4"/>
  <c r="M4"/>
  <c r="L4"/>
  <c r="K4"/>
  <c r="J4"/>
  <c r="I4"/>
  <c r="H4"/>
  <c r="G4"/>
  <c r="F4"/>
  <c r="E4"/>
  <c r="D4"/>
  <c r="C4"/>
  <c r="AV55" i="5"/>
  <c r="AV56" s="1"/>
  <c r="AU55"/>
  <c r="AU56" s="1"/>
  <c r="AT55"/>
  <c r="AT56" s="1"/>
  <c r="AS55"/>
  <c r="AS56" s="1"/>
  <c r="AR55"/>
  <c r="AR56" s="1"/>
  <c r="AQ55"/>
  <c r="AQ56" s="1"/>
  <c r="AP55"/>
  <c r="AO55"/>
  <c r="AO56" s="1"/>
  <c r="AN55"/>
  <c r="AN56" s="1"/>
  <c r="AM55"/>
  <c r="AM56" s="1"/>
  <c r="AL55"/>
  <c r="AL56" s="1"/>
  <c r="AK55"/>
  <c r="AJ55"/>
  <c r="AJ56" s="1"/>
  <c r="AI55"/>
  <c r="AI56" s="1"/>
  <c r="AH55"/>
  <c r="AH56" s="1"/>
  <c r="AG55"/>
  <c r="AG56" s="1"/>
  <c r="AF55"/>
  <c r="AE55"/>
  <c r="AD55"/>
  <c r="AC55"/>
  <c r="AB55"/>
  <c r="AB56" s="1"/>
  <c r="AA55"/>
  <c r="Z55"/>
  <c r="Z56" s="1"/>
  <c r="Y55"/>
  <c r="Y56" s="1"/>
  <c r="X55"/>
  <c r="X56" s="1"/>
  <c r="W55"/>
  <c r="W56" s="1"/>
  <c r="V55"/>
  <c r="V56" s="1"/>
  <c r="U55"/>
  <c r="U56" s="1"/>
  <c r="T55"/>
  <c r="T56" s="1"/>
  <c r="S55"/>
  <c r="S56" s="1"/>
  <c r="R55"/>
  <c r="R56" s="1"/>
  <c r="Q55"/>
  <c r="Q56" s="1"/>
  <c r="P55"/>
  <c r="P56" s="1"/>
  <c r="O55"/>
  <c r="N55"/>
  <c r="N56" s="1"/>
  <c r="M55"/>
  <c r="M56" s="1"/>
  <c r="L55"/>
  <c r="L56" s="1"/>
  <c r="K55"/>
  <c r="K56" s="1"/>
  <c r="J55"/>
  <c r="J56" s="1"/>
  <c r="I55"/>
  <c r="I56" s="1"/>
  <c r="H55"/>
  <c r="H56" s="1"/>
  <c r="G55"/>
  <c r="G56" s="1"/>
  <c r="F55"/>
  <c r="F56" s="1"/>
  <c r="D55"/>
  <c r="D56" s="1"/>
  <c r="C55"/>
  <c r="C56" s="1"/>
  <c r="AW54"/>
  <c r="E54"/>
  <c r="AW53"/>
  <c r="E53"/>
  <c r="AW52"/>
  <c r="E52"/>
  <c r="E55" s="1"/>
  <c r="AV51"/>
  <c r="AU51"/>
  <c r="AT51"/>
  <c r="AS51"/>
  <c r="AR51"/>
  <c r="AQ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D51"/>
  <c r="AW51" s="1"/>
  <c r="C51"/>
  <c r="AW50"/>
  <c r="E50"/>
  <c r="AW49"/>
  <c r="E49"/>
  <c r="AW48"/>
  <c r="E48"/>
  <c r="AW47"/>
  <c r="E47"/>
  <c r="AW46"/>
  <c r="E46"/>
  <c r="AW45"/>
  <c r="E45"/>
  <c r="AW44"/>
  <c r="AP44"/>
  <c r="AP51" s="1"/>
  <c r="E44"/>
  <c r="E51" s="1"/>
  <c r="AV43"/>
  <c r="AU43"/>
  <c r="AT43"/>
  <c r="AS43"/>
  <c r="AR43"/>
  <c r="AQ43"/>
  <c r="AP43"/>
  <c r="AO43"/>
  <c r="AN43"/>
  <c r="AM43"/>
  <c r="AL43"/>
  <c r="AJ43"/>
  <c r="AI43"/>
  <c r="AH43"/>
  <c r="AG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D43"/>
  <c r="C43"/>
  <c r="AW42"/>
  <c r="E42"/>
  <c r="AW41"/>
  <c r="E41"/>
  <c r="AW40"/>
  <c r="E40"/>
  <c r="AW39"/>
  <c r="E39"/>
  <c r="AK38"/>
  <c r="AW38" s="1"/>
  <c r="E38"/>
  <c r="AW37"/>
  <c r="E37"/>
  <c r="AW36"/>
  <c r="E36"/>
  <c r="AW35"/>
  <c r="E35"/>
  <c r="AW34"/>
  <c r="E34"/>
  <c r="AW33"/>
  <c r="AF33"/>
  <c r="AF43" s="1"/>
  <c r="E33"/>
  <c r="E43" s="1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B32"/>
  <c r="Z32"/>
  <c r="Y32"/>
  <c r="X32"/>
  <c r="W32"/>
  <c r="V32"/>
  <c r="U32"/>
  <c r="T32"/>
  <c r="S32"/>
  <c r="R32"/>
  <c r="Q32"/>
  <c r="P32"/>
  <c r="N32"/>
  <c r="M32"/>
  <c r="L32"/>
  <c r="K32"/>
  <c r="J32"/>
  <c r="I32"/>
  <c r="H32"/>
  <c r="G32"/>
  <c r="F32"/>
  <c r="D32"/>
  <c r="C32"/>
  <c r="AW31"/>
  <c r="AE31"/>
  <c r="AE32" s="1"/>
  <c r="E31"/>
  <c r="AD30"/>
  <c r="AW30" s="1"/>
  <c r="E30"/>
  <c r="AW29"/>
  <c r="AC29"/>
  <c r="AC32" s="1"/>
  <c r="E29"/>
  <c r="AW28"/>
  <c r="E28"/>
  <c r="AA27"/>
  <c r="AA32" s="1"/>
  <c r="E27"/>
  <c r="AW26"/>
  <c r="E26"/>
  <c r="AW25"/>
  <c r="E25"/>
  <c r="AW24"/>
  <c r="E24"/>
  <c r="AW23"/>
  <c r="E23"/>
  <c r="AW22"/>
  <c r="E22"/>
  <c r="AW21"/>
  <c r="E21"/>
  <c r="AW20"/>
  <c r="E20"/>
  <c r="AW19"/>
  <c r="E19"/>
  <c r="AW18"/>
  <c r="E18"/>
  <c r="AW17"/>
  <c r="E17"/>
  <c r="AW16"/>
  <c r="E16"/>
  <c r="AW15"/>
  <c r="O15"/>
  <c r="O32" s="1"/>
  <c r="E15"/>
  <c r="AW14"/>
  <c r="E14"/>
  <c r="AW13"/>
  <c r="E13"/>
  <c r="AW12"/>
  <c r="E12"/>
  <c r="AW11"/>
  <c r="E11"/>
  <c r="AW10"/>
  <c r="E10"/>
  <c r="AW9"/>
  <c r="E9"/>
  <c r="AW8"/>
  <c r="E8"/>
  <c r="AW7"/>
  <c r="E7"/>
  <c r="AW6"/>
  <c r="E6"/>
  <c r="E32" s="1"/>
  <c r="F51" i="3"/>
  <c r="E51"/>
  <c r="D51"/>
  <c r="G47"/>
  <c r="G51" s="1"/>
  <c r="C47"/>
  <c r="C46"/>
  <c r="G45"/>
  <c r="F45"/>
  <c r="E45"/>
  <c r="D45"/>
  <c r="C45"/>
  <c r="F39"/>
  <c r="E39"/>
  <c r="D39"/>
  <c r="C39"/>
  <c r="G31"/>
  <c r="G39" s="1"/>
  <c r="D29"/>
  <c r="G26"/>
  <c r="G25"/>
  <c r="F25"/>
  <c r="G20"/>
  <c r="E20"/>
  <c r="C16"/>
  <c r="G13"/>
  <c r="E10"/>
  <c r="G6"/>
  <c r="G29" s="1"/>
  <c r="F6"/>
  <c r="F29" s="1"/>
  <c r="S40" i="6" l="1"/>
  <c r="S118"/>
  <c r="C152"/>
  <c r="K152"/>
  <c r="S16"/>
  <c r="S34"/>
  <c r="S49"/>
  <c r="S100"/>
  <c r="S112"/>
  <c r="S13"/>
  <c r="S52"/>
  <c r="S76"/>
  <c r="S127"/>
  <c r="S58"/>
  <c r="S109"/>
  <c r="S55"/>
  <c r="S73"/>
  <c r="S79"/>
  <c r="S10"/>
  <c r="S22"/>
  <c r="G152"/>
  <c r="O152"/>
  <c r="S4"/>
  <c r="S46"/>
  <c r="S28"/>
  <c r="S106"/>
  <c r="D152"/>
  <c r="L152"/>
  <c r="P152"/>
  <c r="S37"/>
  <c r="S133"/>
  <c r="M121"/>
  <c r="S61"/>
  <c r="S67"/>
  <c r="S70"/>
  <c r="F145"/>
  <c r="J145"/>
  <c r="N145"/>
  <c r="R145"/>
  <c r="S142"/>
  <c r="S147"/>
  <c r="I152"/>
  <c r="R158"/>
  <c r="R152"/>
  <c r="H82"/>
  <c r="M82"/>
  <c r="S31"/>
  <c r="C82"/>
  <c r="S88"/>
  <c r="S103"/>
  <c r="S7"/>
  <c r="S19"/>
  <c r="K82"/>
  <c r="S64"/>
  <c r="I82"/>
  <c r="S85"/>
  <c r="S91"/>
  <c r="S115"/>
  <c r="F158"/>
  <c r="F152"/>
  <c r="J158"/>
  <c r="J152"/>
  <c r="N158"/>
  <c r="N152"/>
  <c r="P82"/>
  <c r="E82"/>
  <c r="O82"/>
  <c r="S146"/>
  <c r="D82"/>
  <c r="S25"/>
  <c r="D157"/>
  <c r="S97"/>
  <c r="S123"/>
  <c r="P158"/>
  <c r="S130"/>
  <c r="S136"/>
  <c r="S139"/>
  <c r="S148"/>
  <c r="S151" s="1"/>
  <c r="F157"/>
  <c r="F82"/>
  <c r="J82"/>
  <c r="N82"/>
  <c r="R82"/>
  <c r="Q82"/>
  <c r="S83"/>
  <c r="L82"/>
  <c r="S84"/>
  <c r="S124"/>
  <c r="G82"/>
  <c r="E121"/>
  <c r="I121"/>
  <c r="Q121"/>
  <c r="C121"/>
  <c r="G121"/>
  <c r="K121"/>
  <c r="O121"/>
  <c r="S122"/>
  <c r="H157"/>
  <c r="F121"/>
  <c r="J121"/>
  <c r="N121"/>
  <c r="R121"/>
  <c r="C145"/>
  <c r="G145"/>
  <c r="K145"/>
  <c r="O145"/>
  <c r="O155" s="1"/>
  <c r="H158"/>
  <c r="L158"/>
  <c r="D121"/>
  <c r="H121"/>
  <c r="L121"/>
  <c r="P121"/>
  <c r="E158"/>
  <c r="P157"/>
  <c r="E145"/>
  <c r="I145"/>
  <c r="M145"/>
  <c r="Q145"/>
  <c r="L157"/>
  <c r="D145"/>
  <c r="H145"/>
  <c r="L145"/>
  <c r="P145"/>
  <c r="C157"/>
  <c r="G157"/>
  <c r="K158"/>
  <c r="O158"/>
  <c r="D158"/>
  <c r="E157"/>
  <c r="I157"/>
  <c r="M157"/>
  <c r="Q157"/>
  <c r="I158"/>
  <c r="M158"/>
  <c r="Q158"/>
  <c r="S153"/>
  <c r="S154"/>
  <c r="K157"/>
  <c r="K156" s="1"/>
  <c r="O157"/>
  <c r="C158"/>
  <c r="G158"/>
  <c r="J157"/>
  <c r="N157"/>
  <c r="R157"/>
  <c r="E56" i="5"/>
  <c r="AF56"/>
  <c r="AP56"/>
  <c r="AW43"/>
  <c r="O56"/>
  <c r="AA56"/>
  <c r="AC56"/>
  <c r="AE56"/>
  <c r="AK56"/>
  <c r="AK43"/>
  <c r="AD32"/>
  <c r="AW32" s="1"/>
  <c r="AW27"/>
  <c r="AW55"/>
  <c r="F52" i="3"/>
  <c r="C29"/>
  <c r="G52"/>
  <c r="E29"/>
  <c r="E52" s="1"/>
  <c r="C51"/>
  <c r="D52"/>
  <c r="E156" i="6" l="1"/>
  <c r="O156"/>
  <c r="R155"/>
  <c r="N156"/>
  <c r="S82"/>
  <c r="L155"/>
  <c r="J155"/>
  <c r="L156"/>
  <c r="F155"/>
  <c r="I155"/>
  <c r="D155"/>
  <c r="N155"/>
  <c r="F156"/>
  <c r="D156"/>
  <c r="P155"/>
  <c r="C155"/>
  <c r="J156"/>
  <c r="Q156"/>
  <c r="E155"/>
  <c r="S121"/>
  <c r="Q155"/>
  <c r="H155"/>
  <c r="R156"/>
  <c r="I156"/>
  <c r="G155"/>
  <c r="S145"/>
  <c r="M155"/>
  <c r="P156"/>
  <c r="K155"/>
  <c r="S157"/>
  <c r="C156"/>
  <c r="S158"/>
  <c r="S152"/>
  <c r="M156"/>
  <c r="H156"/>
  <c r="G156"/>
  <c r="AD56" i="5"/>
  <c r="AW56" s="1"/>
  <c r="C52" i="3"/>
  <c r="F5" i="1"/>
  <c r="F6"/>
  <c r="F7"/>
  <c r="F8"/>
  <c r="F9"/>
  <c r="D12"/>
  <c r="E12"/>
  <c r="F12"/>
  <c r="G12"/>
  <c r="H12"/>
  <c r="F18"/>
  <c r="D20"/>
  <c r="E20"/>
  <c r="F20"/>
  <c r="G20"/>
  <c r="H20"/>
  <c r="F21"/>
  <c r="F22"/>
  <c r="F23"/>
  <c r="F24"/>
  <c r="F25"/>
  <c r="D28"/>
  <c r="E28"/>
  <c r="G28"/>
  <c r="H28"/>
  <c r="D29"/>
  <c r="F29"/>
  <c r="D30"/>
  <c r="F30"/>
  <c r="G30"/>
  <c r="G36" s="1"/>
  <c r="H30"/>
  <c r="D31"/>
  <c r="F31"/>
  <c r="G31"/>
  <c r="H31"/>
  <c r="D32"/>
  <c r="F32"/>
  <c r="F33"/>
  <c r="G33"/>
  <c r="H33"/>
  <c r="F34"/>
  <c r="D35"/>
  <c r="H35"/>
  <c r="E36"/>
  <c r="F37"/>
  <c r="F38"/>
  <c r="G38"/>
  <c r="H38"/>
  <c r="D39"/>
  <c r="D44" s="1"/>
  <c r="F39"/>
  <c r="G39"/>
  <c r="H39"/>
  <c r="D40"/>
  <c r="F40"/>
  <c r="G40"/>
  <c r="H40"/>
  <c r="D41"/>
  <c r="E44"/>
  <c r="F44"/>
  <c r="H44"/>
  <c r="D52"/>
  <c r="E52"/>
  <c r="F52"/>
  <c r="G52"/>
  <c r="H52"/>
  <c r="E53"/>
  <c r="S155" i="6" l="1"/>
  <c r="S156"/>
  <c r="C57" i="3"/>
  <c r="C62" s="1"/>
  <c r="G44" i="1"/>
  <c r="G53" s="1"/>
  <c r="H36"/>
  <c r="H53" s="1"/>
  <c r="F36"/>
  <c r="D36"/>
  <c r="D53" s="1"/>
  <c r="F28"/>
  <c r="F53" l="1"/>
</calcChain>
</file>

<file path=xl/sharedStrings.xml><?xml version="1.0" encoding="utf-8"?>
<sst xmlns="http://schemas.openxmlformats.org/spreadsheetml/2006/main" count="1989" uniqueCount="242">
  <si>
    <t>в ПГГ 2022</t>
  </si>
  <si>
    <t>всего</t>
  </si>
  <si>
    <t>Общий итог</t>
  </si>
  <si>
    <t>БУЗ ВО "Вологодский областной онкологический диспансер" Итог</t>
  </si>
  <si>
    <t xml:space="preserve">Патолого-анатомическое исследование белка к рецепторам HER2/neu с применением иммуногистохимических методов </t>
  </si>
  <si>
    <t>БУЗ ВО "Вологодский областной онкологический диспансер"</t>
  </si>
  <si>
    <t>Патолого-анатомическое исследование биопсийного (операционного) материала с применением иммуногистохимических методов</t>
  </si>
  <si>
    <t>Патолого-анатомическое исследование биопсийного (операционного) материала пятой категории сложности</t>
  </si>
  <si>
    <t xml:space="preserve">Патолого-анатомическое исследование биопсийного (операционного) материала четвертой категории сложности </t>
  </si>
  <si>
    <t xml:space="preserve">Патолого-анатомическое исследование биопсийного (операционного) материала третьей категории сложности </t>
  </si>
  <si>
    <t>Патолого-анатомическое исследование биопсийного (операционного) материала второй категории сложности</t>
  </si>
  <si>
    <t xml:space="preserve">Патолого-анатомическое исследование биопсийного (операционного) материала первой категории сложности </t>
  </si>
  <si>
    <t>БУЗ ВО "Вологодская областная клиническая больница №2" Итог</t>
  </si>
  <si>
    <t>БУЗ ВО "Вологодская областная клиническая больница №2"</t>
  </si>
  <si>
    <t>БУЗ ВО "Вологодская областная клиническая больница" Итог</t>
  </si>
  <si>
    <t>БУЗ ВО "Вологодская областная клиническая больница"</t>
  </si>
  <si>
    <t>БУЗ ВО "Вологодская городская больница №1" Итог</t>
  </si>
  <si>
    <t>БУЗ ВО "Вологодская городская больница №1"</t>
  </si>
  <si>
    <t>БУЗ ВО "Сокольская ЦРБ"  Итог</t>
  </si>
  <si>
    <t xml:space="preserve">БУЗ ВО "Сокольская ЦРБ" </t>
  </si>
  <si>
    <t>БУЗ ВО "Великоустюгская ЦРБ"  Итог</t>
  </si>
  <si>
    <t xml:space="preserve">БУЗ ВО "Великоустюгская ЦРБ" </t>
  </si>
  <si>
    <t>4 квартал</t>
  </si>
  <si>
    <t>3 квартал</t>
  </si>
  <si>
    <t>2 квартал</t>
  </si>
  <si>
    <t xml:space="preserve"> 1 квартал</t>
  </si>
  <si>
    <t>отклонение</t>
  </si>
  <si>
    <t xml:space="preserve">Количество исследований К 30.06.2022 </t>
  </si>
  <si>
    <t xml:space="preserve"> Категории сложности</t>
  </si>
  <si>
    <t>Наименование медицинской организации</t>
  </si>
  <si>
    <t xml:space="preserve">Плановое задание на проведение патологоанатомических исследований биопсийного (операционного) материала с целью диагностики онкологических заболеваний  и подбора противоопухолевой лекарственной терапии для медицинских организаций и 
Вологодского филиала АО "Страховая компания "СОГАЗ-Мед" на 2022 год </t>
  </si>
  <si>
    <t>в ПГГ 2022 МРТ</t>
  </si>
  <si>
    <t>наши за пред МРТ</t>
  </si>
  <si>
    <t>в ПГГ 2022 КТ</t>
  </si>
  <si>
    <t>наши за пред КТ</t>
  </si>
  <si>
    <t>ВСЕГО СЦГ</t>
  </si>
  <si>
    <t>ВСЕГО МРТ</t>
  </si>
  <si>
    <t>ВСЕГО КТ</t>
  </si>
  <si>
    <t>Рентгеноконтрастные исследования</t>
  </si>
  <si>
    <t>Бесконтрастные исследования</t>
  </si>
  <si>
    <t>МРТ</t>
  </si>
  <si>
    <t>КТ</t>
  </si>
  <si>
    <t xml:space="preserve">БУЗ ВО "Вологодская областная детская больница № 2" </t>
  </si>
  <si>
    <t>МРТ c наркозом</t>
  </si>
  <si>
    <t xml:space="preserve">БУЗ ВО "Вологодская областная детская клиническая больница" </t>
  </si>
  <si>
    <t>СЦГ</t>
  </si>
  <si>
    <t>ООО "МедГрад"</t>
  </si>
  <si>
    <t>БУЗ ВО "Череповецкая городская больница"</t>
  </si>
  <si>
    <t>ООО "Медэксперт"</t>
  </si>
  <si>
    <t>ООО "ЛДЦ МИБС -Череповец"</t>
  </si>
  <si>
    <t>БУЗ ВО "Медико-санитарная часть "Северсталь"</t>
  </si>
  <si>
    <t>ООО "Магнит Плюс" г. Воронеж</t>
  </si>
  <si>
    <t>ООО "Клиника "Говорово"</t>
  </si>
  <si>
    <t xml:space="preserve">ООО "МИБС -Вологда" </t>
  </si>
  <si>
    <t>ФКУЗ МСЧ МВД России по Вологодской обл.</t>
  </si>
  <si>
    <t>ООО "Красота и здоровье"</t>
  </si>
  <si>
    <t>БУЗ ВО "Вологодская городская поликлиника №1"</t>
  </si>
  <si>
    <t xml:space="preserve">БУЗ ВО "Устюженская ЦРБ" </t>
  </si>
  <si>
    <t xml:space="preserve">БУЗ ВО "Тотемская ЦРБ" </t>
  </si>
  <si>
    <t xml:space="preserve">БУЗ ВО "Вытегорская ЦРБ" </t>
  </si>
  <si>
    <t>Услуги</t>
  </si>
  <si>
    <t>ПЛАН 2022 года (Комиссия 30.06.2022 )</t>
  </si>
  <si>
    <t>Амбулаторно-поликлиническая помощь 2022 год</t>
  </si>
  <si>
    <t>Плановое задание на услуги по КТ и МРТ -исследованиям, СЦГ для медицинских организаций и Вологодского филиала АО "Страховая компания "СОГАЗ-Мед" на 2022 год</t>
  </si>
  <si>
    <t>Приложение 3.4 к вопросу 1</t>
  </si>
  <si>
    <r>
      <rPr>
        <b/>
        <u/>
        <sz val="16"/>
        <color theme="1"/>
        <rFont val="Times New Roman"/>
        <family val="1"/>
        <charset val="204"/>
      </rPr>
      <t xml:space="preserve">Амбулаторно-поликлиническая помощь </t>
    </r>
    <r>
      <rPr>
        <b/>
        <sz val="16"/>
        <color theme="1"/>
        <rFont val="Times New Roman"/>
        <family val="1"/>
        <charset val="204"/>
      </rPr>
      <t xml:space="preserve">
Плановое задание на диагностические исследования на 2022 год</t>
    </r>
  </si>
  <si>
    <t xml:space="preserve"> - Эндоскопические диагностические исследования </t>
  </si>
  <si>
    <t>Наименование медицинских организаций</t>
  </si>
  <si>
    <t>Эндоскопические диагностические исследования 2022
К 30.06.2022</t>
  </si>
  <si>
    <t>БУЗ ВО "Бабаевская ЦРБ"</t>
  </si>
  <si>
    <t>ЧУЗ "РЖД-Медицина" г. Бабаево</t>
  </si>
  <si>
    <t xml:space="preserve">БУЗ ВО "Бабушкинская ЦРБ" </t>
  </si>
  <si>
    <t>БУЗ ВО "Вашкинская ЦРБ"</t>
  </si>
  <si>
    <t xml:space="preserve">БУЗ ВО "Верховажская ЦРБ" </t>
  </si>
  <si>
    <t>БУЗ ВО "Вожегодская ЦРБ"</t>
  </si>
  <si>
    <t>БУЗ ВО "Вологодская ЦРБ"</t>
  </si>
  <si>
    <t>БУЗ ВО "Вытегорская ЦРБ"</t>
  </si>
  <si>
    <t>БУЗ ВО "Грязовецкая ЦРБ"</t>
  </si>
  <si>
    <t>БУЗ ВО "Кадуйская ЦРБ"</t>
  </si>
  <si>
    <t xml:space="preserve">БУЗ ВО "Кич-Городецкая ЦРБ" им. В.И.Коржавина </t>
  </si>
  <si>
    <t xml:space="preserve">БУЗ ВО "Никольская ЦРБ" </t>
  </si>
  <si>
    <t>БУЗ ВО "Нюксенская ЦРБ"</t>
  </si>
  <si>
    <t>БУЗ ВО "Сямженская ЦРБ"</t>
  </si>
  <si>
    <t>БУЗ ВО "Тарногская ЦРБ"</t>
  </si>
  <si>
    <t xml:space="preserve">БУЗ ВО "Усть-Кубинская ЦРБ" </t>
  </si>
  <si>
    <t xml:space="preserve">БУЗ ВО "Харовская ЦРБ" </t>
  </si>
  <si>
    <t xml:space="preserve">БУЗ ВО "Чагодощенская ЦРБ" </t>
  </si>
  <si>
    <t xml:space="preserve">БУЗ ВО "Шекснинская ЦРБ" </t>
  </si>
  <si>
    <t xml:space="preserve">ИТОГО районные </t>
  </si>
  <si>
    <t>БУЗ ВО "Вологодская городская поликлиника №2"</t>
  </si>
  <si>
    <t xml:space="preserve">  </t>
  </si>
  <si>
    <t xml:space="preserve">БУЗ ВО "Вологодская городская поликлиника № 3" </t>
  </si>
  <si>
    <t>БУЗ ВО "Вологодская городская поликлиника № 4"</t>
  </si>
  <si>
    <t xml:space="preserve">БУЗ ВО "Вологодская детская городская поликлиника" </t>
  </si>
  <si>
    <t>ЧУЗ "РЖД-Медицина" г. Вологда</t>
  </si>
  <si>
    <t xml:space="preserve">БУЗ ВО "Вологодская городская больница №2" </t>
  </si>
  <si>
    <t>ФКУЗ "МСЧ МВД России по Вологодской обл."</t>
  </si>
  <si>
    <t xml:space="preserve">ООО "Медицинский центр "Бодрость" </t>
  </si>
  <si>
    <t xml:space="preserve">Итого г. Вологда </t>
  </si>
  <si>
    <t>БУЗ ВО "Череповецкая городская поликлиника № 7" им.П.Я.Дмитриева</t>
  </si>
  <si>
    <t xml:space="preserve">БУЗ ВО "Череповецкая городская поликлиника № 1" </t>
  </si>
  <si>
    <t>БУЗ ВО "Череповецкая городская поликлиника № 2"</t>
  </si>
  <si>
    <t xml:space="preserve">БУЗ ВО "Череповецкая городская больница" </t>
  </si>
  <si>
    <t xml:space="preserve">ИТОГО г.Череповец </t>
  </si>
  <si>
    <t>БУЗ ВО "Вологодская областная детская больница № 2"</t>
  </si>
  <si>
    <t>ИТОГО область</t>
  </si>
  <si>
    <t>ОБЩИЙ ИТОГ</t>
  </si>
  <si>
    <t xml:space="preserve">наши за пред </t>
  </si>
  <si>
    <t xml:space="preserve">Амбулаторно-поликлиническая помощь </t>
  </si>
  <si>
    <t xml:space="preserve">Плановое задание на проведение ультразвуковых исследований сердечно-сосудистой системы для медицинских организаций и Вологодского филиала АО "Страховая компания "СОГАЗ-Мед" на 2022 год </t>
  </si>
  <si>
    <t>Вид исследования</t>
  </si>
  <si>
    <t>Количество исследований (К 30.06.2022)</t>
  </si>
  <si>
    <t xml:space="preserve">Эхокардиография </t>
  </si>
  <si>
    <t>Ультразвуковая допплерография артерий верхних конечностей</t>
  </si>
  <si>
    <t>Ультразвуковая допплерография артерий нижних конечностей</t>
  </si>
  <si>
    <t>Дуплексное сканирование артерий почек</t>
  </si>
  <si>
    <t xml:space="preserve">Ультразвуковая допплерография сосудов (артерий и вен) верхних конечностей </t>
  </si>
  <si>
    <t xml:space="preserve">Ультразвуковая допплерография сосудов (артерий и вен) нижних конечностей </t>
  </si>
  <si>
    <t>Ультразвуковая допплерография вен нижних конечностей</t>
  </si>
  <si>
    <t>Ультразвуковая допплерография вен верхних конечностей</t>
  </si>
  <si>
    <t>Дуплексное сканирование экстракраниальных отделов брахиоцефальных артерий</t>
  </si>
  <si>
    <t>Дуплексное сканирование интракраниальных отделов брахиоцефальных артерий</t>
  </si>
  <si>
    <t>Дуплексное сканирование брахиоцефальных артерий, лучевых артерий с проведением ротационных проб</t>
  </si>
  <si>
    <t>Дуплексное сканирование сосудов (артерий и вен) нижних конечностей</t>
  </si>
  <si>
    <t xml:space="preserve">Ультразвуковая допплерография сосудов глаза </t>
  </si>
  <si>
    <t>Дуплексное сканирование сосудов щитовидной железы</t>
  </si>
  <si>
    <t>БУЗ ВО "Бабаевская ЦРБ" Итог</t>
  </si>
  <si>
    <t>ЧУЗ "РЖД-Медицина" г. Бабаево"</t>
  </si>
  <si>
    <t>ЧУЗ "РЖД-Медицина" г. Бабаево" Итог</t>
  </si>
  <si>
    <t>БУЗ ВО "Бабушкинская ЦРБ"</t>
  </si>
  <si>
    <t>БУЗ ВО "Бабушкинская ЦРБ" Итог</t>
  </si>
  <si>
    <t>БУЗ ВО "Белозерская ЦРБ"</t>
  </si>
  <si>
    <t>БУЗ ВО "Белозерская ЦРБ" Итог</t>
  </si>
  <si>
    <t>БУЗ ВО "Вашкинская ЦРБ" Итог</t>
  </si>
  <si>
    <t>БУЗ ВО "Великоустюгская ЦРБ"</t>
  </si>
  <si>
    <t>БУЗ ВО "Великоустюгская ЦРБ" Итог</t>
  </si>
  <si>
    <t>БУЗ ВО "Верховажская ЦРБ"</t>
  </si>
  <si>
    <t>БУЗ ВО "Верховажская ЦРБ" Итог</t>
  </si>
  <si>
    <t>БУЗ ВО "Вожегодская ЦРБ" Итог</t>
  </si>
  <si>
    <t>БУЗ ВО "Вологодская ЦРБ" Итог</t>
  </si>
  <si>
    <t>БУЗ ВО "Вытегорская ЦРБ" Итог</t>
  </si>
  <si>
    <t>БУЗ ВО "Грязовецкая ЦРБ" Итог</t>
  </si>
  <si>
    <t>БУЗ ВО "Кадуйская ЦРБ" Итог</t>
  </si>
  <si>
    <t>БУЗ ВО "Кирилловская ЦРБ"</t>
  </si>
  <si>
    <t>БУЗ ВО "Кирилловская ЦРБ" Итог</t>
  </si>
  <si>
    <t>БУЗ ВО "Кич-Городецкая ЦРБ" им. В.И. Коржавина</t>
  </si>
  <si>
    <t>БУЗ ВО "Кич-Городецкая ЦРБ" им. В.И. Коржавина Итог</t>
  </si>
  <si>
    <t>БУЗ ВО "Междуреченская ЦРБ"</t>
  </si>
  <si>
    <t>БУЗ ВО "Междуреченская ЦРБ" Итог</t>
  </si>
  <si>
    <t>БУЗ ВО "Никольская ЦРБ"</t>
  </si>
  <si>
    <t>БУЗ ВО "Никольская ЦРБ" Итог</t>
  </si>
  <si>
    <t>БУЗ ВО "Нюксенская ЦРБ" Итог</t>
  </si>
  <si>
    <t>БУЗ ВО "Сямженская ЦРБ" Итог</t>
  </si>
  <si>
    <t>БУЗ ВО "Сокольская ЦРБ"</t>
  </si>
  <si>
    <t>БУЗ ВО "Сокольская ЦРБ" Итог</t>
  </si>
  <si>
    <t>БУЗ ВО "Тарногская ЦРБ" Итог</t>
  </si>
  <si>
    <t>БУЗ ВО "Тотемская ЦРБ"</t>
  </si>
  <si>
    <t>БУЗ ВО "Тотемская ЦРБ" Итог</t>
  </si>
  <si>
    <t>БУЗ ВО "Усть-Кубинская ЦРБ"</t>
  </si>
  <si>
    <t>БУЗ ВО "Усть-Кубинская ЦРБ" Итог</t>
  </si>
  <si>
    <t>БУЗ ВО "Устюженская ЦРБ"</t>
  </si>
  <si>
    <t>БУЗ ВО "Устюженская ЦРБ" Итог</t>
  </si>
  <si>
    <t>БУЗ ВО "Харовская ЦРБ"</t>
  </si>
  <si>
    <t>БУЗ ВО "Харовская ЦРБ" Итог</t>
  </si>
  <si>
    <t>БУЗ ВО "Чагодощенская ЦРБ"</t>
  </si>
  <si>
    <t>БУЗ ВО "Чагодощенская ЦРБ" Итог</t>
  </si>
  <si>
    <t>БУЗ ВО "Шекснинская ЦРБ"</t>
  </si>
  <si>
    <t>БУЗ ВО "Шекснинская ЦРБ" Итог</t>
  </si>
  <si>
    <t xml:space="preserve">БУЗ ВО "Вологодская городская поликлиника № 1" </t>
  </si>
  <si>
    <t>БУЗ ВО "Вологодская городская поликлиника № 1"  Итог</t>
  </si>
  <si>
    <t xml:space="preserve">БУЗ ВО "Вологодская городская поликлиника № 2" </t>
  </si>
  <si>
    <t>БУЗ ВО "Вологодская городская поликлиника № 2"  Итог</t>
  </si>
  <si>
    <t>БУЗ ВО "Вологодская городская поликлиника № 3"  Итог</t>
  </si>
  <si>
    <t xml:space="preserve">БУЗ ВО "Вологодская городская поликлиника № 4" </t>
  </si>
  <si>
    <t>БУЗ ВО "Вологодская городская поликлиника № 4"  Итог</t>
  </si>
  <si>
    <t xml:space="preserve">БУЗ ВО "Вологодская городская поликлиника № 5" </t>
  </si>
  <si>
    <t>БУЗ ВО "Вологодская городская поликлиника № 5"  Итог</t>
  </si>
  <si>
    <t>БУЗ ВО "Вологодская детская городская поликлиника"  Итог</t>
  </si>
  <si>
    <t>ЧУЗ "РЖД-Медицина" г. Вологда"</t>
  </si>
  <si>
    <t>ЧУЗ "РЖД-Медицина" г. Вологда" Итог</t>
  </si>
  <si>
    <t>БУЗ ВО "Вологодская городская больница № 2"</t>
  </si>
  <si>
    <t>БУЗ ВО "Вологодская городская больница № 2" Итог</t>
  </si>
  <si>
    <t>ФКУЗ "МСЧ МВД России по Вологодской области"</t>
  </si>
  <si>
    <t>ФКУЗ "МСЧ МВД России по Вологодской области" Итог</t>
  </si>
  <si>
    <t>ООО "Поликлиника "Бодрость"</t>
  </si>
  <si>
    <t>ООО "Поликлиника "Бодрость" Итог</t>
  </si>
  <si>
    <t xml:space="preserve">БУЗ ВО "Череповецкая детская городская  поликлиника  № 1"  </t>
  </si>
  <si>
    <t>БУЗ ВО "Череповецкая детская городская  поликлиника  № 1"   Итог</t>
  </si>
  <si>
    <t xml:space="preserve">БУЗ ВО "Череповецкая детская городская  поликлиника  № 3"  </t>
  </si>
  <si>
    <t>БУЗ ВО "Череповецкая детская городская  поликлиника  № 3"   Итог</t>
  </si>
  <si>
    <t>БУЗ ВО "Череповецкая городская поликлиника  № 7" им. П.Я. Дмитриева</t>
  </si>
  <si>
    <t>БУЗ ВО "Череповецкая городская поликлиника  № 7" им. П.Я. Дмитриева Итог</t>
  </si>
  <si>
    <t>БУЗ ВО "Череповецкая городская поликлиника № 1"</t>
  </si>
  <si>
    <t>БУЗ ВО "Череповецкая городская поликлиника № 1" Итог</t>
  </si>
  <si>
    <t>БУЗ ВО "Череповецкая городская поликлиника № 2" Итог</t>
  </si>
  <si>
    <t>БУЗ ВО "Череповецкая городская больница" Итог</t>
  </si>
  <si>
    <t>БУЗ ВО "Медсанчасть "Северсталь"</t>
  </si>
  <si>
    <t>БУЗ ВО "Медсанчасть "Северсталь" Итог</t>
  </si>
  <si>
    <t>БУЗ ВО "Вологодская областная детская клиническая больница"</t>
  </si>
  <si>
    <t>БУЗ ВО "Вологодская областная детская клиническая больница" Итог</t>
  </si>
  <si>
    <t xml:space="preserve">БУЗ ВО "Вологодская областная  клиническая больница  №2" </t>
  </si>
  <si>
    <t>БУЗ ВО "Вологодская областная  клиническая больница  №2"  Итог</t>
  </si>
  <si>
    <t>БУЗ ВО "Вологодская областная детская больница № 2" Итог</t>
  </si>
  <si>
    <r>
      <rPr>
        <b/>
        <u/>
        <sz val="11"/>
        <color indexed="8"/>
        <rFont val="Times New Roman"/>
        <family val="1"/>
        <charset val="204"/>
      </rPr>
      <t xml:space="preserve">Амбулаторно-поликлиническая помощь </t>
    </r>
    <r>
      <rPr>
        <b/>
        <sz val="11"/>
        <color indexed="8"/>
        <rFont val="Times New Roman"/>
        <family val="1"/>
        <charset val="204"/>
      </rPr>
      <t xml:space="preserve">
Маршрутизация диагностических исследований  при наличии направления в рамках выделенных объемов при оказании амбулаторно-поликлинической медицинской помощи  на 2022 год</t>
    </r>
  </si>
  <si>
    <t xml:space="preserve"> - Ультразвуковое исследование сердечно-сосудистой системы
</t>
  </si>
  <si>
    <t>Ультразвуковое исследование сердечно-сосудистой (Комиссия 11.01.2022)</t>
  </si>
  <si>
    <t>Ультразвуковое исследование сердечно-сосудистой  (Комиссия 30.06.2022)</t>
  </si>
  <si>
    <t>ЧУЗ "РЖД-Медицина"
 г. Бабаево</t>
  </si>
  <si>
    <t xml:space="preserve">БУЗ ВО "Белозерская ЦРБ" </t>
  </si>
  <si>
    <t xml:space="preserve">БУЗ ВО "Междуреченская ЦРБ" </t>
  </si>
  <si>
    <t>БУЗ ВО "Вологодская городская
 поликлиника №1"</t>
  </si>
  <si>
    <t>БУЗ ВО "Вологодская городская
 поликлиника №2"</t>
  </si>
  <si>
    <t xml:space="preserve">БУЗ ВО "Вологодская городская
 поликлиника № 3" </t>
  </si>
  <si>
    <t>БУЗ ВО "Вологодская городская
 поликлиника № 4"</t>
  </si>
  <si>
    <t xml:space="preserve">БУЗ ВО "Вологодская городская
 поликлиника № 5" </t>
  </si>
  <si>
    <t xml:space="preserve">БУЗ ВО "Вологодская детская
 городская поликлиника" </t>
  </si>
  <si>
    <t>ЧУЗ "РЖД-Медицина"
 г. Вологда</t>
  </si>
  <si>
    <t xml:space="preserve">БУЗ ВО "Вологодская 
городская больница №2" </t>
  </si>
  <si>
    <t xml:space="preserve">ООО "Поликлиника "Бодрость" </t>
  </si>
  <si>
    <t xml:space="preserve">БУЗ ВО "Череповецкая детская городская поликлиника №1" </t>
  </si>
  <si>
    <t>БУЗ ВО "Череповецкая детская городская поликлиника №3"</t>
  </si>
  <si>
    <t>Наименование медицинских организаций-исполнителей:</t>
  </si>
  <si>
    <t>Итого область</t>
  </si>
  <si>
    <t>Амбулаторно-поликлиническая помощь 2022 год
Маршрутизация на услуги КТ исследований  медицинских организаций  Вологодской области на 2022 год</t>
  </si>
  <si>
    <t>Медицинские организации</t>
  </si>
  <si>
    <t>БУЗ ВО "МСЧ "Северсталь"</t>
  </si>
  <si>
    <t>БУЗ ВО "Вологодская областная детская больница №2"</t>
  </si>
  <si>
    <t>Итого</t>
  </si>
  <si>
    <t>БУЗ ВО "Вологодская городская поликлиника №1"(ЦАОП)</t>
  </si>
  <si>
    <t xml:space="preserve">Рентгеноконтрастные исследования </t>
  </si>
  <si>
    <t xml:space="preserve"> </t>
  </si>
  <si>
    <t>БУЗ ВО "Вологодская городская поликлиника №4"</t>
  </si>
  <si>
    <t xml:space="preserve">БУЗ ВО "Вологодская городская поликлиника №5" </t>
  </si>
  <si>
    <t xml:space="preserve">ЧУЗ "РЖД-Медицина" г. Вологда </t>
  </si>
  <si>
    <t xml:space="preserve">ООО Поликлиника "Бодрость" </t>
  </si>
  <si>
    <t>БУЗ ВО "Вологодская городская стоматологическая поликлиника"</t>
  </si>
  <si>
    <t>БУЗ ВО "Череповецкая детская городская поликлиника №1"</t>
  </si>
  <si>
    <t xml:space="preserve">БУЗ ВО "Череповецкая детская городская поликлиника №3" </t>
  </si>
  <si>
    <t xml:space="preserve">ИТОГО обл.ЛПУ </t>
  </si>
  <si>
    <t xml:space="preserve">КТ - иследования </t>
  </si>
  <si>
    <t>ВСЕГО</t>
  </si>
  <si>
    <t>ПЛАН 2022 года на 30.06.2022</t>
  </si>
</sst>
</file>

<file path=xl/styles.xml><?xml version="1.0" encoding="utf-8"?>
<styleSheet xmlns="http://schemas.openxmlformats.org/spreadsheetml/2006/main">
  <numFmts count="16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%;[Red]\(#,##0.00%\)"/>
    <numFmt numFmtId="168" formatCode="0.0%;\(0.0%\)"/>
    <numFmt numFmtId="169" formatCode="000"/>
    <numFmt numFmtId="170" formatCode="#,##0.0%;[Red]\(#,##0.0%\)"/>
    <numFmt numFmtId="171" formatCode="#,##0.0%;\(#,##0.0%\)"/>
    <numFmt numFmtId="172" formatCode="0.0000%"/>
    <numFmt numFmtId="173" formatCode="#,##0.0_%;[Red]\(#,##0.0%\)"/>
    <numFmt numFmtId="174" formatCode="_-* #,##0.00[$€-1]_-;\-* #,##0.00[$€-1]_-;_-* &quot;-&quot;??[$€-1]_-"/>
    <numFmt numFmtId="175" formatCode="[$-419]General"/>
    <numFmt numFmtId="176" formatCode="#,##0.00&quot; &quot;[$руб.-419];[Red]&quot;-&quot;#,##0.00&quot; &quot;[$руб.-419]"/>
    <numFmt numFmtId="177" formatCode="0.00000%"/>
    <numFmt numFmtId="178" formatCode="_(* #,##0.00_);_(* \(#,##0.00\);_(* &quot;-&quot;??_);_(@_)"/>
    <numFmt numFmtId="179" formatCode="0.0%"/>
  </numFmts>
  <fonts count="100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rgb="FFC00000"/>
      <name val="Times New Roman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2"/>
      <charset val="204"/>
    </font>
    <font>
      <sz val="12"/>
      <color indexed="8"/>
      <name val="Times New Roman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 tint="-0.499984740745262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sz val="10"/>
      <name val="Helv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color rgb="FF000000"/>
      <name val="Arial Cyr"/>
      <charset val="204"/>
    </font>
    <font>
      <sz val="10"/>
      <color indexed="8"/>
      <name val="arial"/>
      <family val="2"/>
      <charset val="1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Arial Cyr"/>
      <charset val="204"/>
    </font>
    <font>
      <b/>
      <i/>
      <sz val="11"/>
      <name val="Times New Roman"/>
      <family val="1"/>
      <charset val="204"/>
    </font>
    <font>
      <sz val="10"/>
      <name val="Times New Roman Cyr"/>
      <charset val="204"/>
    </font>
    <font>
      <b/>
      <i/>
      <sz val="10"/>
      <name val="Times New Roman"/>
      <family val="1"/>
      <charset val="204"/>
    </font>
    <font>
      <i/>
      <sz val="11"/>
      <name val="Arial Cyr"/>
      <charset val="204"/>
    </font>
    <font>
      <b/>
      <sz val="10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0"/>
      <color rgb="FFC00000"/>
      <name val="Arial Cyr"/>
      <charset val="204"/>
    </font>
    <font>
      <b/>
      <sz val="10"/>
      <color rgb="FFC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indexed="10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color rgb="FFC00000"/>
      <name val="Arial"/>
      <family val="2"/>
      <charset val="204"/>
    </font>
    <font>
      <sz val="11"/>
      <color rgb="FFC00000"/>
      <name val="Arial"/>
      <family val="2"/>
      <charset val="204"/>
    </font>
    <font>
      <b/>
      <sz val="11"/>
      <color rgb="FFC00000"/>
      <name val="Arial"/>
      <family val="2"/>
      <charset val="204"/>
    </font>
    <font>
      <sz val="11"/>
      <color rgb="FFC00000"/>
      <name val="Arial Cyr"/>
      <charset val="204"/>
    </font>
    <font>
      <b/>
      <sz val="10"/>
      <color indexed="10"/>
      <name val="Times New Roman"/>
      <family val="1"/>
      <charset val="204"/>
    </font>
    <font>
      <sz val="10"/>
      <color rgb="FFFF0000"/>
      <name val="Arial Cyr"/>
      <charset val="204"/>
    </font>
    <font>
      <b/>
      <sz val="12"/>
      <color rgb="FFC00000"/>
      <name val="Times New Roman"/>
      <family val="1"/>
      <charset val="204"/>
    </font>
    <font>
      <b/>
      <sz val="11"/>
      <color rgb="FFC00000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80">
    <xf numFmtId="0" fontId="0" fillId="0" borderId="0"/>
    <xf numFmtId="0" fontId="5" fillId="0" borderId="0"/>
    <xf numFmtId="0" fontId="9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167" fontId="9" fillId="0" borderId="0" applyFill="0" applyBorder="0" applyAlignment="0"/>
    <xf numFmtId="168" fontId="9" fillId="0" borderId="0" applyFill="0" applyBorder="0" applyAlignment="0"/>
    <xf numFmtId="169" fontId="11" fillId="0" borderId="0" applyFill="0" applyBorder="0" applyAlignment="0"/>
    <xf numFmtId="170" fontId="9" fillId="0" borderId="0" applyFill="0" applyBorder="0" applyAlignment="0"/>
    <xf numFmtId="171" fontId="9" fillId="0" borderId="0" applyFill="0" applyBorder="0" applyAlignment="0"/>
    <xf numFmtId="167" fontId="9" fillId="0" borderId="0" applyFill="0" applyBorder="0" applyAlignment="0"/>
    <xf numFmtId="172" fontId="9" fillId="0" borderId="0" applyFill="0" applyBorder="0" applyAlignment="0"/>
    <xf numFmtId="168" fontId="9" fillId="0" borderId="0" applyFill="0" applyBorder="0" applyAlignment="0"/>
    <xf numFmtId="0" fontId="22" fillId="20" borderId="8" applyNumberFormat="0" applyAlignment="0" applyProtection="0"/>
    <xf numFmtId="0" fontId="23" fillId="21" borderId="9" applyNumberFormat="0" applyAlignment="0" applyProtection="0"/>
    <xf numFmtId="0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24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4" fontId="25" fillId="0" borderId="0" applyFill="0" applyBorder="0" applyAlignment="0"/>
    <xf numFmtId="167" fontId="9" fillId="0" borderId="0" applyFill="0" applyBorder="0" applyAlignment="0"/>
    <xf numFmtId="168" fontId="9" fillId="0" borderId="0" applyFill="0" applyBorder="0" applyAlignment="0"/>
    <xf numFmtId="167" fontId="9" fillId="0" borderId="0" applyFill="0" applyBorder="0" applyAlignment="0"/>
    <xf numFmtId="172" fontId="9" fillId="0" borderId="0" applyFill="0" applyBorder="0" applyAlignment="0"/>
    <xf numFmtId="168" fontId="9" fillId="0" borderId="0" applyFill="0" applyBorder="0" applyAlignment="0"/>
    <xf numFmtId="174" fontId="9" fillId="0" borderId="0" applyFont="0" applyFill="0" applyBorder="0" applyAlignment="0" applyProtection="0"/>
    <xf numFmtId="0" fontId="19" fillId="0" borderId="0"/>
    <xf numFmtId="175" fontId="26" fillId="0" borderId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38" fontId="29" fillId="22" borderId="0" applyNumberFormat="0" applyBorder="0" applyAlignment="0" applyProtection="0"/>
    <xf numFmtId="0" fontId="30" fillId="0" borderId="3" applyNumberFormat="0" applyAlignment="0" applyProtection="0">
      <alignment horizontal="left" vertical="center"/>
    </xf>
    <xf numFmtId="0" fontId="30" fillId="0" borderId="10">
      <alignment horizontal="left" vertical="center"/>
    </xf>
    <xf numFmtId="0" fontId="31" fillId="0" borderId="0">
      <alignment horizontal="center"/>
    </xf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1" fillId="0" borderId="0">
      <alignment horizontal="center" textRotation="90"/>
    </xf>
    <xf numFmtId="0" fontId="35" fillId="7" borderId="8" applyNumberFormat="0" applyAlignment="0" applyProtection="0"/>
    <xf numFmtId="10" fontId="29" fillId="23" borderId="1" applyNumberFormat="0" applyBorder="0" applyAlignment="0" applyProtection="0"/>
    <xf numFmtId="167" fontId="9" fillId="0" borderId="0" applyFill="0" applyBorder="0" applyAlignment="0"/>
    <xf numFmtId="168" fontId="9" fillId="0" borderId="0" applyFill="0" applyBorder="0" applyAlignment="0"/>
    <xf numFmtId="167" fontId="9" fillId="0" borderId="0" applyFill="0" applyBorder="0" applyAlignment="0"/>
    <xf numFmtId="172" fontId="9" fillId="0" borderId="0" applyFill="0" applyBorder="0" applyAlignment="0"/>
    <xf numFmtId="168" fontId="9" fillId="0" borderId="0" applyFill="0" applyBorder="0" applyAlignment="0"/>
    <xf numFmtId="0" fontId="36" fillId="0" borderId="14" applyNumberFormat="0" applyFill="0" applyAlignment="0" applyProtection="0"/>
    <xf numFmtId="0" fontId="37" fillId="24" borderId="0" applyNumberFormat="0" applyBorder="0" applyAlignment="0" applyProtection="0"/>
    <xf numFmtId="172" fontId="9" fillId="0" borderId="0"/>
    <xf numFmtId="0" fontId="5" fillId="0" borderId="0"/>
    <xf numFmtId="0" fontId="17" fillId="0" borderId="0"/>
    <xf numFmtId="0" fontId="9" fillId="25" borderId="15" applyNumberFormat="0" applyFont="0" applyAlignment="0" applyProtection="0"/>
    <xf numFmtId="0" fontId="38" fillId="20" borderId="16" applyNumberFormat="0" applyAlignment="0" applyProtection="0"/>
    <xf numFmtId="171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72" fontId="9" fillId="0" borderId="0" applyFont="0" applyFill="0" applyBorder="0" applyAlignment="0" applyProtection="0"/>
    <xf numFmtId="167" fontId="9" fillId="0" borderId="0" applyFill="0" applyBorder="0" applyAlignment="0"/>
    <xf numFmtId="168" fontId="9" fillId="0" borderId="0" applyFill="0" applyBorder="0" applyAlignment="0"/>
    <xf numFmtId="167" fontId="9" fillId="0" borderId="0" applyFill="0" applyBorder="0" applyAlignment="0"/>
    <xf numFmtId="172" fontId="9" fillId="0" borderId="0" applyFill="0" applyBorder="0" applyAlignment="0"/>
    <xf numFmtId="168" fontId="9" fillId="0" borderId="0" applyFill="0" applyBorder="0" applyAlignment="0"/>
    <xf numFmtId="0" fontId="39" fillId="0" borderId="0"/>
    <xf numFmtId="176" fontId="39" fillId="0" borderId="0"/>
    <xf numFmtId="49" fontId="25" fillId="0" borderId="0" applyFill="0" applyBorder="0" applyAlignment="0"/>
    <xf numFmtId="172" fontId="9" fillId="0" borderId="0" applyFill="0" applyBorder="0" applyAlignment="0"/>
    <xf numFmtId="177" fontId="9" fillId="0" borderId="0" applyFill="0" applyBorder="0" applyAlignment="0"/>
    <xf numFmtId="0" fontId="40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35" fillId="7" borderId="8" applyNumberFormat="0" applyAlignment="0" applyProtection="0"/>
    <xf numFmtId="0" fontId="38" fillId="20" borderId="16" applyNumberFormat="0" applyAlignment="0" applyProtection="0"/>
    <xf numFmtId="0" fontId="22" fillId="20" borderId="8" applyNumberFormat="0" applyAlignment="0" applyProtection="0"/>
    <xf numFmtId="165" fontId="9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23" fillId="21" borderId="9" applyNumberFormat="0" applyAlignment="0" applyProtection="0"/>
    <xf numFmtId="0" fontId="40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43" fillId="0" borderId="0"/>
    <xf numFmtId="0" fontId="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9" fillId="0" borderId="0"/>
    <xf numFmtId="0" fontId="44" fillId="0" borderId="0"/>
    <xf numFmtId="0" fontId="44" fillId="0" borderId="0"/>
    <xf numFmtId="0" fontId="19" fillId="0" borderId="0"/>
    <xf numFmtId="0" fontId="44" fillId="0" borderId="0"/>
    <xf numFmtId="0" fontId="9" fillId="0" borderId="0"/>
    <xf numFmtId="0" fontId="46" fillId="0" borderId="0"/>
    <xf numFmtId="0" fontId="46" fillId="0" borderId="0"/>
    <xf numFmtId="0" fontId="4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5" fontId="4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49" fillId="0" borderId="0"/>
    <xf numFmtId="0" fontId="5" fillId="0" borderId="0"/>
    <xf numFmtId="0" fontId="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75" fontId="26" fillId="0" borderId="0"/>
    <xf numFmtId="0" fontId="44" fillId="0" borderId="0"/>
    <xf numFmtId="0" fontId="44" fillId="0" borderId="0"/>
    <xf numFmtId="0" fontId="44" fillId="0" borderId="0"/>
    <xf numFmtId="0" fontId="5" fillId="0" borderId="0"/>
    <xf numFmtId="0" fontId="19" fillId="0" borderId="0"/>
    <xf numFmtId="0" fontId="44" fillId="0" borderId="0"/>
    <xf numFmtId="0" fontId="44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9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/>
    <xf numFmtId="0" fontId="44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19" fillId="0" borderId="0"/>
    <xf numFmtId="0" fontId="50" fillId="0" borderId="0"/>
    <xf numFmtId="0" fontId="44" fillId="0" borderId="0"/>
    <xf numFmtId="0" fontId="19" fillId="0" borderId="0"/>
    <xf numFmtId="0" fontId="50" fillId="0" borderId="0"/>
    <xf numFmtId="0" fontId="50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2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19" fillId="0" borderId="0"/>
    <xf numFmtId="0" fontId="44" fillId="0" borderId="0"/>
    <xf numFmtId="0" fontId="44" fillId="0" borderId="0"/>
    <xf numFmtId="0" fontId="21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25" borderId="15" applyNumberFormat="0" applyFont="0" applyAlignment="0" applyProtection="0"/>
    <xf numFmtId="9" fontId="5" fillId="0" borderId="0" applyNumberForma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6" fillId="0" borderId="14" applyNumberFormat="0" applyFill="0" applyAlignment="0" applyProtection="0"/>
    <xf numFmtId="0" fontId="17" fillId="0" borderId="0"/>
    <xf numFmtId="49" fontId="44" fillId="0" borderId="0">
      <alignment horizontal="center" vertical="center" wrapText="1"/>
    </xf>
    <xf numFmtId="0" fontId="53" fillId="0" borderId="18">
      <alignment horizontal="center" vertical="center" wrapText="1"/>
    </xf>
    <xf numFmtId="14" fontId="53" fillId="0" borderId="18">
      <alignment horizontal="center" vertical="center" wrapText="1"/>
    </xf>
    <xf numFmtId="0" fontId="42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19" fillId="0" borderId="0" applyFont="0" applyFill="0" applyBorder="0" applyAlignment="0" applyProtection="0"/>
    <xf numFmtId="178" fontId="5" fillId="0" borderId="0" applyFont="0" applyFill="0" applyBorder="0" applyAlignment="0" applyProtection="0"/>
    <xf numFmtId="16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8" fillId="4" borderId="0" applyNumberFormat="0" applyBorder="0" applyAlignment="0" applyProtection="0"/>
    <xf numFmtId="0" fontId="59" fillId="0" borderId="0"/>
    <xf numFmtId="0" fontId="79" fillId="0" borderId="0">
      <alignment horizontal="right" vertical="center"/>
    </xf>
    <xf numFmtId="0" fontId="80" fillId="0" borderId="0">
      <alignment horizontal="left" vertical="center"/>
    </xf>
    <xf numFmtId="0" fontId="81" fillId="0" borderId="0">
      <alignment horizontal="center" vertical="center"/>
    </xf>
    <xf numFmtId="0" fontId="79" fillId="0" borderId="0">
      <alignment horizontal="center" vertical="center"/>
    </xf>
    <xf numFmtId="0" fontId="82" fillId="0" borderId="0">
      <alignment horizontal="center" vertical="center"/>
    </xf>
    <xf numFmtId="0" fontId="44" fillId="0" borderId="0"/>
    <xf numFmtId="0" fontId="2" fillId="0" borderId="0"/>
    <xf numFmtId="0" fontId="19" fillId="0" borderId="0"/>
    <xf numFmtId="0" fontId="1" fillId="0" borderId="0"/>
  </cellStyleXfs>
  <cellXfs count="257">
    <xf numFmtId="0" fontId="0" fillId="0" borderId="0" xfId="0"/>
    <xf numFmtId="0" fontId="3" fillId="0" borderId="0" xfId="0" applyFont="1" applyFill="1"/>
    <xf numFmtId="0" fontId="10" fillId="0" borderId="4" xfId="2" applyFont="1" applyFill="1" applyBorder="1" applyAlignment="1">
      <alignment horizontal="left" vertical="center" wrapText="1"/>
    </xf>
    <xf numFmtId="0" fontId="10" fillId="0" borderId="0" xfId="2" applyFont="1" applyFill="1" applyAlignment="1">
      <alignment horizontal="left" vertical="center" wrapText="1"/>
    </xf>
    <xf numFmtId="0" fontId="11" fillId="0" borderId="0" xfId="2" applyFont="1" applyFill="1" applyBorder="1" applyAlignment="1">
      <alignment horizontal="left" vertical="center" wrapText="1"/>
    </xf>
    <xf numFmtId="0" fontId="11" fillId="0" borderId="0" xfId="2" applyFont="1" applyFill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right" vertical="center" wrapText="1"/>
    </xf>
    <xf numFmtId="0" fontId="4" fillId="0" borderId="1" xfId="1" applyFont="1" applyFill="1" applyBorder="1" applyAlignment="1">
      <alignment horizontal="right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right" vertical="center" wrapText="1"/>
    </xf>
    <xf numFmtId="0" fontId="8" fillId="0" borderId="1" xfId="1" applyFont="1" applyFill="1" applyBorder="1" applyAlignment="1">
      <alignment horizontal="right" vertical="center" wrapText="1"/>
    </xf>
    <xf numFmtId="1" fontId="7" fillId="0" borderId="1" xfId="1" applyNumberFormat="1" applyFont="1" applyFill="1" applyBorder="1" applyAlignment="1">
      <alignment horizontal="right" vertical="center" wrapText="1"/>
    </xf>
    <xf numFmtId="1" fontId="8" fillId="0" borderId="1" xfId="1" applyNumberFormat="1" applyFont="1" applyFill="1" applyBorder="1" applyAlignment="1">
      <alignment horizontal="right" vertical="center" wrapText="1"/>
    </xf>
    <xf numFmtId="1" fontId="14" fillId="0" borderId="1" xfId="1" applyNumberFormat="1" applyFont="1" applyFill="1" applyBorder="1" applyAlignment="1">
      <alignment horizontal="center" vertical="center" wrapText="1"/>
    </xf>
    <xf numFmtId="3" fontId="11" fillId="0" borderId="1" xfId="2" applyNumberFormat="1" applyFont="1" applyFill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7" fillId="0" borderId="5" xfId="3" applyFont="1" applyFill="1" applyBorder="1" applyAlignment="1">
      <alignment vertical="center" wrapText="1"/>
    </xf>
    <xf numFmtId="0" fontId="7" fillId="0" borderId="6" xfId="3" applyFont="1" applyFill="1" applyBorder="1" applyAlignment="1">
      <alignment vertical="center" wrapText="1"/>
    </xf>
    <xf numFmtId="0" fontId="7" fillId="0" borderId="7" xfId="3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vertical="center" wrapText="1"/>
    </xf>
    <xf numFmtId="0" fontId="13" fillId="0" borderId="0" xfId="0" applyFont="1" applyFill="1"/>
    <xf numFmtId="0" fontId="14" fillId="0" borderId="2" xfId="1" applyNumberFormat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vertical="center" wrapText="1"/>
    </xf>
    <xf numFmtId="0" fontId="14" fillId="0" borderId="1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54" fillId="0" borderId="0" xfId="301" applyFont="1" applyFill="1"/>
    <xf numFmtId="0" fontId="55" fillId="0" borderId="0" xfId="301" applyFont="1" applyFill="1"/>
    <xf numFmtId="0" fontId="56" fillId="0" borderId="0" xfId="301" applyFont="1" applyFill="1"/>
    <xf numFmtId="3" fontId="55" fillId="0" borderId="0" xfId="301" applyNumberFormat="1" applyFont="1" applyFill="1"/>
    <xf numFmtId="0" fontId="10" fillId="0" borderId="3" xfId="301" applyFont="1" applyFill="1" applyBorder="1"/>
    <xf numFmtId="0" fontId="10" fillId="0" borderId="4" xfId="153" applyFont="1" applyFill="1" applyBorder="1" applyAlignment="1">
      <alignment horizontal="left" vertical="center" wrapText="1"/>
    </xf>
    <xf numFmtId="3" fontId="50" fillId="0" borderId="0" xfId="153" applyNumberFormat="1" applyFont="1" applyFill="1" applyBorder="1" applyAlignment="1">
      <alignment horizontal="right" vertical="center" wrapText="1" shrinkToFit="1"/>
    </xf>
    <xf numFmtId="0" fontId="11" fillId="0" borderId="0" xfId="153" applyFont="1" applyFill="1" applyBorder="1" applyAlignment="1">
      <alignment horizontal="left" vertical="center" wrapText="1"/>
    </xf>
    <xf numFmtId="0" fontId="11" fillId="0" borderId="0" xfId="153" applyFont="1" applyFill="1" applyAlignment="1">
      <alignment horizontal="left" vertical="center" wrapText="1"/>
    </xf>
    <xf numFmtId="0" fontId="10" fillId="0" borderId="0" xfId="153" applyFont="1" applyFill="1" applyAlignment="1">
      <alignment horizontal="left" vertical="center" wrapText="1"/>
    </xf>
    <xf numFmtId="0" fontId="14" fillId="0" borderId="0" xfId="153" applyFont="1" applyFill="1" applyAlignment="1">
      <alignment horizontal="center" vertical="center"/>
    </xf>
    <xf numFmtId="3" fontId="10" fillId="0" borderId="1" xfId="153" applyNumberFormat="1" applyFont="1" applyFill="1" applyBorder="1" applyAlignment="1">
      <alignment horizontal="center" vertical="center"/>
    </xf>
    <xf numFmtId="3" fontId="10" fillId="0" borderId="2" xfId="153" applyNumberFormat="1" applyFont="1" applyFill="1" applyBorder="1" applyAlignment="1">
      <alignment horizontal="center" vertical="center"/>
    </xf>
    <xf numFmtId="0" fontId="10" fillId="0" borderId="1" xfId="153" applyFont="1" applyFill="1" applyBorder="1" applyAlignment="1">
      <alignment horizontal="left" vertical="center" wrapText="1"/>
    </xf>
    <xf numFmtId="0" fontId="9" fillId="0" borderId="0" xfId="153" applyFont="1" applyFill="1" applyAlignment="1">
      <alignment horizontal="center"/>
    </xf>
    <xf numFmtId="0" fontId="57" fillId="0" borderId="0" xfId="153" applyFont="1" applyFill="1"/>
    <xf numFmtId="1" fontId="11" fillId="0" borderId="1" xfId="153" applyNumberFormat="1" applyFont="1" applyFill="1" applyBorder="1" applyAlignment="1">
      <alignment horizontal="right" vertical="center" wrapText="1" shrinkToFit="1"/>
    </xf>
    <xf numFmtId="0" fontId="11" fillId="0" borderId="1" xfId="153" applyFont="1" applyFill="1" applyBorder="1" applyAlignment="1">
      <alignment horizontal="right" vertical="center" wrapText="1" shrinkToFit="1"/>
    </xf>
    <xf numFmtId="0" fontId="10" fillId="0" borderId="1" xfId="290" applyFont="1" applyFill="1" applyBorder="1" applyAlignment="1">
      <alignment vertical="center"/>
    </xf>
    <xf numFmtId="3" fontId="11" fillId="0" borderId="1" xfId="153" applyNumberFormat="1" applyFont="1" applyFill="1" applyBorder="1"/>
    <xf numFmtId="3" fontId="58" fillId="0" borderId="1" xfId="153" applyNumberFormat="1" applyFont="1" applyFill="1" applyBorder="1" applyAlignment="1">
      <alignment horizontal="center" vertical="center" wrapText="1"/>
    </xf>
    <xf numFmtId="3" fontId="58" fillId="0" borderId="1" xfId="153" applyNumberFormat="1" applyFont="1" applyFill="1" applyBorder="1" applyAlignment="1">
      <alignment horizontal="center" vertical="center" wrapText="1" shrinkToFit="1"/>
    </xf>
    <xf numFmtId="0" fontId="58" fillId="0" borderId="1" xfId="470" applyFont="1" applyFill="1" applyBorder="1" applyAlignment="1">
      <alignment horizontal="center" vertical="center" wrapText="1"/>
    </xf>
    <xf numFmtId="0" fontId="60" fillId="0" borderId="0" xfId="153" applyFont="1" applyFill="1"/>
    <xf numFmtId="0" fontId="9" fillId="0" borderId="0" xfId="153" applyFont="1" applyFill="1"/>
    <xf numFmtId="3" fontId="10" fillId="0" borderId="1" xfId="153" applyNumberFormat="1" applyFont="1" applyFill="1" applyBorder="1" applyAlignment="1">
      <alignment horizontal="center" vertical="center" wrapText="1"/>
    </xf>
    <xf numFmtId="0" fontId="10" fillId="0" borderId="1" xfId="153" applyFont="1" applyFill="1" applyBorder="1" applyAlignment="1">
      <alignment horizontal="left" vertical="center" wrapText="1" shrinkToFit="1"/>
    </xf>
    <xf numFmtId="0" fontId="10" fillId="0" borderId="1" xfId="290" applyFont="1" applyFill="1" applyBorder="1" applyAlignment="1">
      <alignment horizontal="left" vertical="center" wrapText="1"/>
    </xf>
    <xf numFmtId="0" fontId="58" fillId="0" borderId="1" xfId="290" applyFont="1" applyFill="1" applyBorder="1" applyAlignment="1">
      <alignment horizontal="center" vertical="center"/>
    </xf>
    <xf numFmtId="0" fontId="57" fillId="0" borderId="0" xfId="153" applyFont="1" applyFill="1" applyAlignment="1">
      <alignment horizontal="center" vertical="center"/>
    </xf>
    <xf numFmtId="0" fontId="9" fillId="0" borderId="0" xfId="153" applyFont="1" applyFill="1" applyAlignment="1">
      <alignment horizontal="center" vertical="center"/>
    </xf>
    <xf numFmtId="0" fontId="58" fillId="0" borderId="1" xfId="153" applyFont="1" applyFill="1" applyBorder="1" applyAlignment="1">
      <alignment horizontal="center" vertical="center" wrapText="1"/>
    </xf>
    <xf numFmtId="0" fontId="61" fillId="0" borderId="0" xfId="153" applyFont="1" applyFill="1"/>
    <xf numFmtId="0" fontId="62" fillId="0" borderId="0" xfId="153" applyFont="1" applyFill="1"/>
    <xf numFmtId="3" fontId="11" fillId="0" borderId="1" xfId="153" applyNumberFormat="1" applyFont="1" applyFill="1" applyBorder="1" applyAlignment="1">
      <alignment horizontal="right" vertical="center" wrapText="1" shrinkToFit="1"/>
    </xf>
    <xf numFmtId="0" fontId="60" fillId="0" borderId="0" xfId="153" applyFont="1" applyFill="1" applyAlignment="1">
      <alignment horizontal="center"/>
    </xf>
    <xf numFmtId="3" fontId="11" fillId="0" borderId="19" xfId="153" applyNumberFormat="1" applyFont="1" applyFill="1" applyBorder="1"/>
    <xf numFmtId="3" fontId="62" fillId="0" borderId="1" xfId="153" applyNumberFormat="1" applyFont="1" applyFill="1" applyBorder="1" applyAlignment="1">
      <alignment vertical="center" wrapText="1" shrinkToFit="1"/>
    </xf>
    <xf numFmtId="3" fontId="62" fillId="0" borderId="1" xfId="153" applyNumberFormat="1" applyFont="1" applyFill="1" applyBorder="1" applyAlignment="1">
      <alignment horizontal="center" vertical="center" wrapText="1" shrinkToFit="1"/>
    </xf>
    <xf numFmtId="0" fontId="10" fillId="0" borderId="1" xfId="153" applyFont="1" applyFill="1" applyBorder="1" applyAlignment="1">
      <alignment vertical="center" wrapText="1" shrinkToFit="1"/>
    </xf>
    <xf numFmtId="0" fontId="10" fillId="0" borderId="1" xfId="153" applyFont="1" applyFill="1" applyBorder="1" applyAlignment="1">
      <alignment horizontal="center" vertical="center" wrapText="1" shrinkToFit="1"/>
    </xf>
    <xf numFmtId="0" fontId="63" fillId="0" borderId="0" xfId="290" applyFont="1" applyFill="1" applyBorder="1" applyAlignment="1">
      <alignment vertical="center" wrapText="1"/>
    </xf>
    <xf numFmtId="0" fontId="14" fillId="0" borderId="0" xfId="153" applyFont="1" applyFill="1" applyAlignment="1">
      <alignment horizontal="right" vertical="top"/>
    </xf>
    <xf numFmtId="0" fontId="65" fillId="0" borderId="0" xfId="153" applyFont="1" applyFill="1"/>
    <xf numFmtId="3" fontId="66" fillId="0" borderId="0" xfId="153" applyNumberFormat="1" applyFont="1" applyFill="1" applyBorder="1" applyAlignment="1">
      <alignment horizontal="center" vertical="center" wrapText="1"/>
    </xf>
    <xf numFmtId="0" fontId="66" fillId="0" borderId="0" xfId="153" applyFont="1" applyFill="1" applyBorder="1" applyAlignment="1">
      <alignment horizontal="left" vertical="center" wrapText="1"/>
    </xf>
    <xf numFmtId="0" fontId="64" fillId="0" borderId="0" xfId="290" applyFont="1" applyFill="1" applyBorder="1" applyAlignment="1">
      <alignment vertical="center" wrapText="1"/>
    </xf>
    <xf numFmtId="0" fontId="64" fillId="0" borderId="0" xfId="290" applyFont="1" applyFill="1" applyBorder="1" applyAlignment="1">
      <alignment horizontal="center" vertical="center" wrapText="1"/>
    </xf>
    <xf numFmtId="0" fontId="67" fillId="0" borderId="0" xfId="2" applyFont="1"/>
    <xf numFmtId="0" fontId="68" fillId="0" borderId="0" xfId="2" applyFont="1" applyFill="1" applyAlignment="1">
      <alignment horizontal="left" vertical="center" wrapText="1"/>
    </xf>
    <xf numFmtId="0" fontId="69" fillId="0" borderId="0" xfId="2" applyFont="1" applyFill="1" applyAlignment="1">
      <alignment horizontal="left" vertical="center" wrapText="1"/>
    </xf>
    <xf numFmtId="0" fontId="70" fillId="0" borderId="0" xfId="2" applyFont="1" applyFill="1" applyAlignment="1">
      <alignment horizontal="right" vertical="top"/>
    </xf>
    <xf numFmtId="0" fontId="71" fillId="0" borderId="0" xfId="2" applyFont="1"/>
    <xf numFmtId="0" fontId="71" fillId="0" borderId="0" xfId="2" applyFont="1" applyFill="1"/>
    <xf numFmtId="0" fontId="9" fillId="0" borderId="0" xfId="2" applyFont="1" applyFill="1" applyBorder="1"/>
    <xf numFmtId="0" fontId="70" fillId="0" borderId="0" xfId="314" applyFont="1" applyFill="1" applyBorder="1" applyAlignment="1">
      <alignment horizontal="left" vertical="center" wrapText="1"/>
    </xf>
    <xf numFmtId="0" fontId="69" fillId="0" borderId="0" xfId="314" applyFont="1" applyFill="1" applyBorder="1" applyAlignment="1">
      <alignment horizontal="center" vertical="center" wrapText="1"/>
    </xf>
    <xf numFmtId="0" fontId="68" fillId="0" borderId="1" xfId="2" applyFont="1" applyFill="1" applyBorder="1" applyAlignment="1">
      <alignment horizontal="center" vertical="center" wrapText="1" shrinkToFit="1"/>
    </xf>
    <xf numFmtId="3" fontId="10" fillId="0" borderId="1" xfId="321" applyNumberFormat="1" applyFont="1" applyFill="1" applyBorder="1" applyAlignment="1">
      <alignment vertical="center" wrapText="1"/>
    </xf>
    <xf numFmtId="3" fontId="10" fillId="0" borderId="1" xfId="2" applyNumberFormat="1" applyFont="1" applyFill="1" applyBorder="1" applyAlignment="1">
      <alignment horizontal="center" vertical="center" wrapText="1"/>
    </xf>
    <xf numFmtId="1" fontId="13" fillId="0" borderId="0" xfId="2" applyNumberFormat="1" applyFont="1" applyFill="1"/>
    <xf numFmtId="2" fontId="74" fillId="0" borderId="1" xfId="2" applyNumberFormat="1" applyFont="1" applyFill="1" applyBorder="1" applyAlignment="1">
      <alignment horizontal="center" vertical="center" wrapText="1" shrinkToFit="1"/>
    </xf>
    <xf numFmtId="0" fontId="50" fillId="0" borderId="0" xfId="2" applyFont="1" applyFill="1"/>
    <xf numFmtId="0" fontId="67" fillId="0" borderId="0" xfId="2" applyFont="1" applyFill="1"/>
    <xf numFmtId="0" fontId="68" fillId="0" borderId="1" xfId="2" applyFont="1" applyFill="1" applyBorder="1" applyAlignment="1">
      <alignment horizontal="left" vertical="center" wrapText="1"/>
    </xf>
    <xf numFmtId="3" fontId="11" fillId="0" borderId="1" xfId="2" applyNumberFormat="1" applyFont="1" applyFill="1" applyBorder="1" applyAlignment="1">
      <alignment horizontal="center" wrapText="1"/>
    </xf>
    <xf numFmtId="0" fontId="0" fillId="0" borderId="19" xfId="0" applyFont="1" applyFill="1" applyBorder="1"/>
    <xf numFmtId="4" fontId="71" fillId="0" borderId="0" xfId="2" applyNumberFormat="1" applyFont="1" applyFill="1"/>
    <xf numFmtId="3" fontId="11" fillId="0" borderId="1" xfId="2" applyNumberFormat="1" applyFont="1" applyFill="1" applyBorder="1"/>
    <xf numFmtId="4" fontId="67" fillId="0" borderId="0" xfId="2" applyNumberFormat="1" applyFont="1" applyFill="1"/>
    <xf numFmtId="0" fontId="11" fillId="0" borderId="1" xfId="2" applyFont="1" applyFill="1" applyBorder="1"/>
    <xf numFmtId="0" fontId="11" fillId="0" borderId="1" xfId="2" applyFont="1" applyFill="1" applyBorder="1" applyAlignment="1">
      <alignment horizontal="left" vertical="center" wrapText="1"/>
    </xf>
    <xf numFmtId="0" fontId="0" fillId="0" borderId="1" xfId="0" applyFont="1" applyFill="1" applyBorder="1"/>
    <xf numFmtId="3" fontId="0" fillId="0" borderId="1" xfId="0" applyNumberFormat="1" applyFont="1" applyFill="1" applyBorder="1"/>
    <xf numFmtId="2" fontId="67" fillId="0" borderId="0" xfId="2" applyNumberFormat="1" applyFont="1" applyFill="1"/>
    <xf numFmtId="2" fontId="71" fillId="0" borderId="0" xfId="2" applyNumberFormat="1" applyFont="1" applyFill="1"/>
    <xf numFmtId="0" fontId="11" fillId="0" borderId="20" xfId="2" applyFont="1" applyFill="1" applyBorder="1"/>
    <xf numFmtId="0" fontId="11" fillId="26" borderId="1" xfId="2" applyFont="1" applyFill="1" applyBorder="1" applyAlignment="1">
      <alignment horizontal="left" vertical="center" wrapText="1"/>
    </xf>
    <xf numFmtId="1" fontId="11" fillId="0" borderId="1" xfId="2" applyNumberFormat="1" applyFont="1" applyFill="1" applyBorder="1"/>
    <xf numFmtId="0" fontId="62" fillId="0" borderId="0" xfId="2" applyFont="1" applyFill="1"/>
    <xf numFmtId="3" fontId="10" fillId="0" borderId="1" xfId="2" applyNumberFormat="1" applyFont="1" applyFill="1" applyBorder="1" applyAlignment="1">
      <alignment horizontal="center" vertical="center"/>
    </xf>
    <xf numFmtId="0" fontId="67" fillId="0" borderId="0" xfId="2" applyFont="1" applyFill="1" applyAlignment="1">
      <alignment horizontal="center"/>
    </xf>
    <xf numFmtId="0" fontId="13" fillId="0" borderId="0" xfId="2" applyFont="1" applyFill="1" applyAlignment="1">
      <alignment horizontal="center" vertical="center"/>
    </xf>
    <xf numFmtId="3" fontId="68" fillId="0" borderId="1" xfId="2" applyNumberFormat="1" applyFont="1" applyFill="1" applyBorder="1" applyAlignment="1">
      <alignment horizontal="center" vertical="center" wrapText="1"/>
    </xf>
    <xf numFmtId="3" fontId="69" fillId="0" borderId="1" xfId="2" applyNumberFormat="1" applyFont="1" applyFill="1" applyBorder="1" applyAlignment="1">
      <alignment horizontal="center" vertical="center"/>
    </xf>
    <xf numFmtId="0" fontId="67" fillId="0" borderId="0" xfId="2" applyFont="1" applyFill="1" applyAlignment="1">
      <alignment horizontal="right"/>
    </xf>
    <xf numFmtId="0" fontId="71" fillId="0" borderId="0" xfId="2" applyFont="1" applyFill="1" applyAlignment="1">
      <alignment horizontal="right"/>
    </xf>
    <xf numFmtId="3" fontId="69" fillId="0" borderId="0" xfId="2" applyNumberFormat="1" applyFont="1" applyFill="1" applyAlignment="1">
      <alignment horizontal="right" vertical="center" wrapText="1"/>
    </xf>
    <xf numFmtId="3" fontId="69" fillId="0" borderId="0" xfId="2" applyNumberFormat="1" applyFont="1" applyFill="1" applyAlignment="1">
      <alignment horizontal="left" vertical="center" wrapText="1"/>
    </xf>
    <xf numFmtId="3" fontId="68" fillId="0" borderId="0" xfId="2" applyNumberFormat="1" applyFont="1" applyFill="1" applyAlignment="1">
      <alignment horizontal="center" vertical="center" wrapText="1"/>
    </xf>
    <xf numFmtId="3" fontId="68" fillId="0" borderId="0" xfId="2" applyNumberFormat="1" applyFont="1" applyFill="1" applyAlignment="1">
      <alignment horizontal="left" vertical="center" wrapText="1"/>
    </xf>
    <xf numFmtId="0" fontId="67" fillId="0" borderId="0" xfId="2" applyFont="1" applyFill="1" applyAlignment="1">
      <alignment horizontal="right" vertical="center"/>
    </xf>
    <xf numFmtId="3" fontId="68" fillId="0" borderId="0" xfId="2" applyNumberFormat="1" applyFont="1" applyFill="1" applyAlignment="1">
      <alignment horizontal="right" vertical="center" wrapText="1"/>
    </xf>
    <xf numFmtId="0" fontId="71" fillId="0" borderId="0" xfId="2" applyFont="1" applyFill="1" applyAlignment="1">
      <alignment horizontal="right" vertical="center"/>
    </xf>
    <xf numFmtId="3" fontId="69" fillId="0" borderId="3" xfId="2" applyNumberFormat="1" applyFont="1" applyFill="1" applyBorder="1" applyAlignment="1">
      <alignment horizontal="right" vertical="center" wrapText="1"/>
    </xf>
    <xf numFmtId="3" fontId="66" fillId="0" borderId="0" xfId="2" applyNumberFormat="1" applyFont="1" applyFill="1" applyAlignment="1">
      <alignment horizontal="center" vertical="center" wrapText="1"/>
    </xf>
    <xf numFmtId="3" fontId="66" fillId="0" borderId="0" xfId="2" applyNumberFormat="1" applyFont="1" applyFill="1" applyAlignment="1">
      <alignment horizontal="left" vertical="center" wrapText="1"/>
    </xf>
    <xf numFmtId="0" fontId="74" fillId="0" borderId="0" xfId="141" applyFont="1" applyFill="1" applyAlignment="1">
      <alignment horizontal="center"/>
    </xf>
    <xf numFmtId="0" fontId="74" fillId="0" borderId="0" xfId="141" applyFont="1" applyFill="1"/>
    <xf numFmtId="4" fontId="74" fillId="0" borderId="0" xfId="141" applyNumberFormat="1" applyFont="1" applyFill="1"/>
    <xf numFmtId="0" fontId="75" fillId="0" borderId="1" xfId="3" applyFont="1" applyFill="1" applyBorder="1" applyAlignment="1">
      <alignment horizontal="left" vertical="center" wrapText="1"/>
    </xf>
    <xf numFmtId="3" fontId="75" fillId="0" borderId="1" xfId="1" applyNumberFormat="1" applyFont="1" applyFill="1" applyBorder="1" applyAlignment="1">
      <alignment horizontal="center" vertical="center" wrapText="1"/>
    </xf>
    <xf numFmtId="3" fontId="74" fillId="0" borderId="1" xfId="141" applyNumberFormat="1" applyFont="1" applyFill="1" applyBorder="1"/>
    <xf numFmtId="3" fontId="74" fillId="0" borderId="1" xfId="141" applyNumberFormat="1" applyFont="1" applyFill="1" applyBorder="1" applyAlignment="1">
      <alignment horizontal="center"/>
    </xf>
    <xf numFmtId="3" fontId="78" fillId="0" borderId="1" xfId="1" applyNumberFormat="1" applyFont="1" applyFill="1" applyBorder="1" applyAlignment="1">
      <alignment horizontal="center" vertical="center" wrapText="1"/>
    </xf>
    <xf numFmtId="3" fontId="75" fillId="0" borderId="1" xfId="141" applyNumberFormat="1" applyFont="1" applyFill="1" applyBorder="1"/>
    <xf numFmtId="3" fontId="75" fillId="0" borderId="5" xfId="1" applyNumberFormat="1" applyFont="1" applyFill="1" applyBorder="1" applyAlignment="1">
      <alignment horizontal="center" vertical="center" wrapText="1"/>
    </xf>
    <xf numFmtId="3" fontId="74" fillId="0" borderId="5" xfId="141" applyNumberFormat="1" applyFont="1" applyFill="1" applyBorder="1"/>
    <xf numFmtId="0" fontId="75" fillId="0" borderId="2" xfId="3" applyFont="1" applyFill="1" applyBorder="1" applyAlignment="1">
      <alignment vertical="center" wrapText="1"/>
    </xf>
    <xf numFmtId="0" fontId="75" fillId="0" borderId="1" xfId="3" applyFont="1" applyFill="1" applyBorder="1" applyAlignment="1">
      <alignment vertical="center" wrapText="1"/>
    </xf>
    <xf numFmtId="0" fontId="74" fillId="0" borderId="1" xfId="141" applyFont="1" applyFill="1" applyBorder="1"/>
    <xf numFmtId="0" fontId="75" fillId="0" borderId="2" xfId="1" applyFont="1" applyFill="1" applyBorder="1" applyAlignment="1">
      <alignment vertical="center" wrapText="1"/>
    </xf>
    <xf numFmtId="0" fontId="13" fillId="0" borderId="1" xfId="141" applyNumberFormat="1" applyFont="1" applyFill="1" applyBorder="1"/>
    <xf numFmtId="0" fontId="13" fillId="0" borderId="1" xfId="141" applyFont="1" applyFill="1" applyBorder="1"/>
    <xf numFmtId="0" fontId="50" fillId="0" borderId="2" xfId="1" applyFont="1" applyFill="1" applyBorder="1" applyAlignment="1">
      <alignment vertical="center" wrapText="1"/>
    </xf>
    <xf numFmtId="0" fontId="74" fillId="0" borderId="5" xfId="141" applyFont="1" applyFill="1" applyBorder="1"/>
    <xf numFmtId="0" fontId="75" fillId="0" borderId="1" xfId="1" applyFont="1" applyFill="1" applyBorder="1" applyAlignment="1">
      <alignment vertical="center" wrapText="1"/>
    </xf>
    <xf numFmtId="0" fontId="69" fillId="0" borderId="0" xfId="2" applyFont="1" applyFill="1"/>
    <xf numFmtId="0" fontId="68" fillId="0" borderId="0" xfId="2" applyFont="1" applyFill="1"/>
    <xf numFmtId="0" fontId="69" fillId="0" borderId="0" xfId="314" applyFont="1" applyFill="1" applyBorder="1" applyAlignment="1">
      <alignment horizontal="left" vertical="center" wrapText="1"/>
    </xf>
    <xf numFmtId="179" fontId="68" fillId="0" borderId="0" xfId="2" applyNumberFormat="1" applyFont="1" applyFill="1"/>
    <xf numFmtId="0" fontId="11" fillId="0" borderId="1" xfId="2" applyFont="1" applyFill="1" applyBorder="1" applyAlignment="1">
      <alignment horizontal="right" vertical="top" wrapText="1" shrinkToFit="1"/>
    </xf>
    <xf numFmtId="0" fontId="11" fillId="0" borderId="1" xfId="2" applyFont="1" applyFill="1" applyBorder="1" applyAlignment="1">
      <alignment horizontal="left" vertical="center" textRotation="90" wrapText="1"/>
    </xf>
    <xf numFmtId="0" fontId="68" fillId="0" borderId="1" xfId="2" applyFont="1" applyFill="1" applyBorder="1" applyAlignment="1">
      <alignment horizontal="left" vertical="center" textRotation="90" wrapText="1"/>
    </xf>
    <xf numFmtId="1" fontId="69" fillId="0" borderId="0" xfId="2" applyNumberFormat="1" applyFont="1" applyFill="1"/>
    <xf numFmtId="0" fontId="11" fillId="0" borderId="1" xfId="2" applyFont="1" applyFill="1" applyBorder="1" applyAlignment="1">
      <alignment horizontal="left" vertical="center" wrapText="1" shrinkToFit="1"/>
    </xf>
    <xf numFmtId="3" fontId="68" fillId="0" borderId="0" xfId="2" applyNumberFormat="1" applyFont="1" applyFill="1"/>
    <xf numFmtId="4" fontId="69" fillId="0" borderId="0" xfId="2" applyNumberFormat="1" applyFont="1" applyFill="1"/>
    <xf numFmtId="4" fontId="68" fillId="0" borderId="0" xfId="2" applyNumberFormat="1" applyFont="1" applyFill="1"/>
    <xf numFmtId="2" fontId="69" fillId="0" borderId="0" xfId="2" applyNumberFormat="1" applyFont="1" applyFill="1" applyBorder="1"/>
    <xf numFmtId="2" fontId="68" fillId="0" borderId="0" xfId="2" applyNumberFormat="1" applyFont="1" applyFill="1" applyBorder="1"/>
    <xf numFmtId="2" fontId="69" fillId="0" borderId="0" xfId="2" applyNumberFormat="1" applyFont="1" applyFill="1"/>
    <xf numFmtId="2" fontId="68" fillId="0" borderId="0" xfId="2" applyNumberFormat="1" applyFont="1" applyFill="1"/>
    <xf numFmtId="0" fontId="69" fillId="0" borderId="0" xfId="2" applyFont="1" applyFill="1" applyAlignment="1">
      <alignment horizontal="center"/>
    </xf>
    <xf numFmtId="0" fontId="69" fillId="0" borderId="0" xfId="2" applyFont="1" applyFill="1" applyAlignment="1">
      <alignment horizontal="center" vertical="center"/>
    </xf>
    <xf numFmtId="0" fontId="11" fillId="0" borderId="1" xfId="2" applyFont="1" applyFill="1" applyBorder="1" applyAlignment="1">
      <alignment horizontal="right"/>
    </xf>
    <xf numFmtId="3" fontId="11" fillId="0" borderId="1" xfId="2" applyNumberFormat="1" applyFont="1" applyFill="1" applyBorder="1" applyAlignment="1">
      <alignment horizontal="right" wrapText="1"/>
    </xf>
    <xf numFmtId="3" fontId="10" fillId="0" borderId="1" xfId="2" applyNumberFormat="1" applyFont="1" applyFill="1" applyBorder="1" applyAlignment="1">
      <alignment horizontal="right" wrapText="1"/>
    </xf>
    <xf numFmtId="0" fontId="69" fillId="0" borderId="0" xfId="2" applyFont="1" applyFill="1" applyAlignment="1">
      <alignment horizontal="right" vertical="center"/>
    </xf>
    <xf numFmtId="0" fontId="68" fillId="0" borderId="0" xfId="2" applyFont="1" applyFill="1" applyAlignment="1">
      <alignment horizontal="right" vertical="center"/>
    </xf>
    <xf numFmtId="0" fontId="69" fillId="0" borderId="0" xfId="2" applyFont="1" applyFill="1" applyAlignment="1">
      <alignment horizontal="right"/>
    </xf>
    <xf numFmtId="0" fontId="68" fillId="0" borderId="0" xfId="2" applyFont="1" applyFill="1" applyAlignment="1">
      <alignment horizontal="right"/>
    </xf>
    <xf numFmtId="0" fontId="72" fillId="0" borderId="0" xfId="314" applyFont="1" applyFill="1" applyBorder="1" applyAlignment="1">
      <alignment horizontal="center" vertical="center" wrapText="1"/>
    </xf>
    <xf numFmtId="0" fontId="64" fillId="0" borderId="0" xfId="290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76" fillId="0" borderId="0" xfId="3" applyFont="1" applyFill="1" applyBorder="1" applyAlignment="1">
      <alignment horizontal="center" vertical="center" wrapText="1"/>
    </xf>
    <xf numFmtId="0" fontId="77" fillId="0" borderId="0" xfId="1" applyFont="1" applyFill="1" applyBorder="1" applyAlignment="1">
      <alignment horizontal="center" vertical="center" wrapText="1"/>
    </xf>
    <xf numFmtId="0" fontId="83" fillId="0" borderId="0" xfId="314" applyFont="1" applyFill="1" applyBorder="1" applyAlignment="1">
      <alignment horizontal="center" vertical="center" wrapText="1"/>
    </xf>
    <xf numFmtId="0" fontId="69" fillId="0" borderId="0" xfId="314" applyFont="1" applyFill="1" applyBorder="1" applyAlignment="1">
      <alignment horizontal="center" vertical="center" wrapText="1"/>
    </xf>
    <xf numFmtId="0" fontId="54" fillId="0" borderId="0" xfId="479" applyFont="1" applyFill="1"/>
    <xf numFmtId="0" fontId="55" fillId="0" borderId="0" xfId="479" applyFont="1" applyFill="1"/>
    <xf numFmtId="0" fontId="1" fillId="0" borderId="0" xfId="479"/>
    <xf numFmtId="0" fontId="64" fillId="0" borderId="21" xfId="290" applyFont="1" applyFill="1" applyBorder="1" applyAlignment="1">
      <alignment horizontal="center" vertical="center" wrapText="1"/>
    </xf>
    <xf numFmtId="0" fontId="9" fillId="0" borderId="0" xfId="153"/>
    <xf numFmtId="0" fontId="10" fillId="0" borderId="22" xfId="153" applyFont="1" applyFill="1" applyBorder="1" applyAlignment="1">
      <alignment horizontal="center" vertical="center" wrapText="1" shrinkToFit="1"/>
    </xf>
    <xf numFmtId="3" fontId="86" fillId="0" borderId="25" xfId="320" applyNumberFormat="1" applyFont="1" applyFill="1" applyBorder="1" applyAlignment="1">
      <alignment vertical="center" wrapText="1"/>
    </xf>
    <xf numFmtId="3" fontId="10" fillId="28" borderId="1" xfId="153" applyNumberFormat="1" applyFont="1" applyFill="1" applyBorder="1" applyAlignment="1">
      <alignment vertical="center" textRotation="90" wrapText="1" shrinkToFit="1"/>
    </xf>
    <xf numFmtId="3" fontId="10" fillId="27" borderId="1" xfId="153" applyNumberFormat="1" applyFont="1" applyFill="1" applyBorder="1" applyAlignment="1">
      <alignment vertical="center" textRotation="90" wrapText="1" shrinkToFit="1"/>
    </xf>
    <xf numFmtId="3" fontId="62" fillId="0" borderId="1" xfId="153" applyNumberFormat="1" applyFont="1" applyFill="1" applyBorder="1" applyAlignment="1">
      <alignment vertical="center" textRotation="90" wrapText="1" shrinkToFit="1"/>
    </xf>
    <xf numFmtId="3" fontId="66" fillId="28" borderId="5" xfId="153" applyNumberFormat="1" applyFont="1" applyFill="1" applyBorder="1" applyAlignment="1">
      <alignment vertical="center" textRotation="90" wrapText="1" shrinkToFit="1"/>
    </xf>
    <xf numFmtId="3" fontId="10" fillId="0" borderId="2" xfId="153" applyNumberFormat="1" applyFont="1" applyFill="1" applyBorder="1" applyAlignment="1">
      <alignment horizontal="center" vertical="center" wrapText="1"/>
    </xf>
    <xf numFmtId="0" fontId="88" fillId="29" borderId="0" xfId="153" applyFont="1" applyFill="1"/>
    <xf numFmtId="0" fontId="10" fillId="0" borderId="1" xfId="290" applyFont="1" applyFill="1" applyBorder="1" applyAlignment="1">
      <alignment vertical="center" wrapText="1"/>
    </xf>
    <xf numFmtId="3" fontId="11" fillId="0" borderId="1" xfId="153" applyNumberFormat="1" applyFont="1" applyFill="1" applyBorder="1" applyAlignment="1">
      <alignment horizontal="right" wrapText="1" shrinkToFit="1"/>
    </xf>
    <xf numFmtId="3" fontId="10" fillId="0" borderId="2" xfId="153" applyNumberFormat="1" applyFont="1" applyFill="1" applyBorder="1" applyAlignment="1">
      <alignment horizontal="right" wrapText="1" shrinkToFit="1"/>
    </xf>
    <xf numFmtId="3" fontId="11" fillId="30" borderId="1" xfId="153" applyNumberFormat="1" applyFont="1" applyFill="1" applyBorder="1" applyAlignment="1">
      <alignment horizontal="right" wrapText="1" shrinkToFit="1"/>
    </xf>
    <xf numFmtId="3" fontId="89" fillId="0" borderId="0" xfId="153" applyNumberFormat="1" applyFont="1" applyFill="1"/>
    <xf numFmtId="3" fontId="90" fillId="0" borderId="0" xfId="153" applyNumberFormat="1" applyFont="1" applyFill="1"/>
    <xf numFmtId="4" fontId="91" fillId="29" borderId="0" xfId="153" applyNumberFormat="1" applyFont="1" applyFill="1"/>
    <xf numFmtId="3" fontId="10" fillId="0" borderId="1" xfId="153" applyNumberFormat="1" applyFont="1" applyFill="1" applyBorder="1" applyAlignment="1">
      <alignment horizontal="right" wrapText="1" shrinkToFit="1"/>
    </xf>
    <xf numFmtId="3" fontId="11" fillId="30" borderId="1" xfId="153" applyNumberFormat="1" applyFont="1" applyFill="1" applyBorder="1" applyAlignment="1">
      <alignment horizontal="right" vertical="center" wrapText="1" shrinkToFit="1"/>
    </xf>
    <xf numFmtId="3" fontId="92" fillId="0" borderId="0" xfId="153" applyNumberFormat="1" applyFont="1" applyFill="1"/>
    <xf numFmtId="3" fontId="93" fillId="0" borderId="0" xfId="153" applyNumberFormat="1" applyFont="1" applyFill="1"/>
    <xf numFmtId="4" fontId="88" fillId="29" borderId="0" xfId="153" applyNumberFormat="1" applyFont="1" applyFill="1"/>
    <xf numFmtId="4" fontId="57" fillId="0" borderId="0" xfId="153" applyNumberFormat="1" applyFont="1" applyFill="1"/>
    <xf numFmtId="2" fontId="88" fillId="29" borderId="0" xfId="153" applyNumberFormat="1" applyFont="1" applyFill="1" applyBorder="1"/>
    <xf numFmtId="0" fontId="62" fillId="0" borderId="0" xfId="153" applyFont="1" applyFill="1" applyAlignment="1">
      <alignment horizontal="center"/>
    </xf>
    <xf numFmtId="3" fontId="11" fillId="30" borderId="1" xfId="153" applyNumberFormat="1" applyFont="1" applyFill="1" applyBorder="1"/>
    <xf numFmtId="3" fontId="11" fillId="0" borderId="1" xfId="153" applyNumberFormat="1" applyFont="1" applyFill="1" applyBorder="1" applyAlignment="1">
      <alignment horizontal="right"/>
    </xf>
    <xf numFmtId="3" fontId="62" fillId="0" borderId="1" xfId="153" applyNumberFormat="1" applyFont="1" applyFill="1" applyBorder="1" applyAlignment="1">
      <alignment horizontal="right"/>
    </xf>
    <xf numFmtId="3" fontId="50" fillId="30" borderId="1" xfId="153" applyNumberFormat="1" applyFont="1" applyFill="1" applyBorder="1" applyAlignment="1">
      <alignment horizontal="right"/>
    </xf>
    <xf numFmtId="3" fontId="11" fillId="30" borderId="1" xfId="153" applyNumberFormat="1" applyFont="1" applyFill="1" applyBorder="1" applyAlignment="1">
      <alignment horizontal="right"/>
    </xf>
    <xf numFmtId="3" fontId="11" fillId="0" borderId="1" xfId="153" applyNumberFormat="1" applyFont="1" applyFill="1" applyBorder="1" applyAlignment="1">
      <alignment horizontal="right" vertical="center" wrapText="1"/>
    </xf>
    <xf numFmtId="3" fontId="11" fillId="30" borderId="1" xfId="153" applyNumberFormat="1" applyFont="1" applyFill="1" applyBorder="1" applyAlignment="1">
      <alignment horizontal="right" vertical="center" wrapText="1"/>
    </xf>
    <xf numFmtId="2" fontId="88" fillId="29" borderId="0" xfId="153" applyNumberFormat="1" applyFont="1" applyFill="1"/>
    <xf numFmtId="0" fontId="85" fillId="29" borderId="0" xfId="153" applyFont="1" applyFill="1"/>
    <xf numFmtId="0" fontId="86" fillId="0" borderId="0" xfId="153" applyFont="1" applyFill="1" applyAlignment="1">
      <alignment horizontal="center"/>
    </xf>
    <xf numFmtId="3" fontId="57" fillId="0" borderId="0" xfId="153" applyNumberFormat="1" applyFont="1" applyFill="1"/>
    <xf numFmtId="0" fontId="94" fillId="0" borderId="0" xfId="153" applyFont="1" applyFill="1"/>
    <xf numFmtId="3" fontId="50" fillId="0" borderId="1" xfId="153" applyNumberFormat="1" applyFont="1" applyFill="1" applyBorder="1"/>
    <xf numFmtId="3" fontId="50" fillId="30" borderId="1" xfId="153" applyNumberFormat="1" applyFont="1" applyFill="1" applyBorder="1"/>
    <xf numFmtId="3" fontId="62" fillId="0" borderId="1" xfId="153" applyNumberFormat="1" applyFont="1" applyFill="1" applyBorder="1"/>
    <xf numFmtId="3" fontId="10" fillId="30" borderId="1" xfId="153" applyNumberFormat="1" applyFont="1" applyFill="1" applyBorder="1" applyAlignment="1">
      <alignment horizontal="center" vertical="center" wrapText="1"/>
    </xf>
    <xf numFmtId="0" fontId="86" fillId="0" borderId="0" xfId="153" applyFont="1" applyFill="1"/>
    <xf numFmtId="0" fontId="9" fillId="31" borderId="0" xfId="153" applyFont="1" applyFill="1" applyAlignment="1">
      <alignment horizontal="center"/>
    </xf>
    <xf numFmtId="0" fontId="62" fillId="31" borderId="0" xfId="153" applyFont="1" applyFill="1"/>
    <xf numFmtId="0" fontId="10" fillId="31" borderId="1" xfId="153" applyFont="1" applyFill="1" applyBorder="1" applyAlignment="1">
      <alignment horizontal="left" vertical="center" wrapText="1"/>
    </xf>
    <xf numFmtId="3" fontId="10" fillId="0" borderId="1" xfId="153" applyNumberFormat="1" applyFont="1" applyFill="1" applyBorder="1"/>
    <xf numFmtId="0" fontId="9" fillId="29" borderId="0" xfId="153" applyFont="1" applyFill="1"/>
    <xf numFmtId="0" fontId="88" fillId="29" borderId="3" xfId="153" applyFont="1" applyFill="1" applyBorder="1"/>
    <xf numFmtId="3" fontId="11" fillId="0" borderId="1" xfId="153" applyNumberFormat="1" applyFont="1" applyFill="1" applyBorder="1" applyAlignment="1">
      <alignment horizontal="right" vertical="center"/>
    </xf>
    <xf numFmtId="3" fontId="11" fillId="30" borderId="1" xfId="153" applyNumberFormat="1" applyFont="1" applyFill="1" applyBorder="1" applyAlignment="1">
      <alignment horizontal="right" vertical="center"/>
    </xf>
    <xf numFmtId="0" fontId="57" fillId="0" borderId="0" xfId="153" applyFont="1"/>
    <xf numFmtId="0" fontId="86" fillId="31" borderId="0" xfId="153" applyFont="1" applyFill="1" applyAlignment="1">
      <alignment horizontal="center"/>
    </xf>
    <xf numFmtId="0" fontId="95" fillId="29" borderId="0" xfId="153" applyFont="1" applyFill="1" applyAlignment="1">
      <alignment horizontal="center"/>
    </xf>
    <xf numFmtId="0" fontId="96" fillId="29" borderId="0" xfId="153" applyFont="1" applyFill="1"/>
    <xf numFmtId="0" fontId="87" fillId="0" borderId="0" xfId="153" applyFont="1" applyFill="1"/>
    <xf numFmtId="0" fontId="94" fillId="0" borderId="0" xfId="153" applyFont="1" applyFill="1" applyAlignment="1">
      <alignment horizontal="center" vertical="center"/>
    </xf>
    <xf numFmtId="0" fontId="97" fillId="31" borderId="0" xfId="153" applyFont="1" applyFill="1" applyAlignment="1">
      <alignment horizontal="center" vertical="center"/>
    </xf>
    <xf numFmtId="0" fontId="14" fillId="29" borderId="0" xfId="153" applyFont="1" applyFill="1" applyAlignment="1">
      <alignment horizontal="center" vertical="center"/>
    </xf>
    <xf numFmtId="0" fontId="14" fillId="31" borderId="0" xfId="153" applyFont="1" applyFill="1" applyAlignment="1">
      <alignment horizontal="center" vertical="center"/>
    </xf>
    <xf numFmtId="0" fontId="58" fillId="0" borderId="1" xfId="290" applyFont="1" applyFill="1" applyBorder="1" applyAlignment="1">
      <alignment vertical="center" wrapText="1"/>
    </xf>
    <xf numFmtId="3" fontId="58" fillId="0" borderId="2" xfId="153" applyNumberFormat="1" applyFont="1" applyFill="1" applyBorder="1" applyAlignment="1">
      <alignment horizontal="center" vertical="center" wrapText="1" shrinkToFit="1"/>
    </xf>
    <xf numFmtId="0" fontId="60" fillId="32" borderId="0" xfId="153" applyFont="1" applyFill="1"/>
    <xf numFmtId="0" fontId="85" fillId="31" borderId="0" xfId="153" applyFont="1" applyFill="1"/>
    <xf numFmtId="0" fontId="98" fillId="0" borderId="0" xfId="479" applyFont="1" applyFill="1"/>
    <xf numFmtId="3" fontId="99" fillId="0" borderId="23" xfId="320" applyNumberFormat="1" applyFont="1" applyFill="1" applyBorder="1" applyAlignment="1">
      <alignment horizontal="center" vertical="center" wrapText="1"/>
    </xf>
    <xf numFmtId="3" fontId="99" fillId="0" borderId="24" xfId="320" applyNumberFormat="1" applyFont="1" applyFill="1" applyBorder="1" applyAlignment="1">
      <alignment horizontal="center" vertical="center" wrapText="1"/>
    </xf>
    <xf numFmtId="0" fontId="10" fillId="30" borderId="1" xfId="153" applyFont="1" applyFill="1" applyBorder="1" applyAlignment="1">
      <alignment horizontal="left" vertical="center" wrapText="1"/>
    </xf>
  </cellXfs>
  <cellStyles count="480">
    <cellStyle name="_PERSONAL" xfId="4"/>
    <cellStyle name="_PERSONAL_PERSONAL" xfId="5"/>
    <cellStyle name="_PERSONAL_PERSONAL_1" xfId="6"/>
    <cellStyle name="_PERSONAL_PERSONAL_2" xfId="7"/>
    <cellStyle name="_PERSONAL_PERSONAL_3" xfId="8"/>
    <cellStyle name="_PLDT" xfId="9"/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40% - Акцент1 2" xfId="28"/>
    <cellStyle name="40% - Акцент2 2" xfId="29"/>
    <cellStyle name="40% - Акцент3 2" xfId="30"/>
    <cellStyle name="40% - Акцент4 2" xfId="31"/>
    <cellStyle name="40% - Акцент5 2" xfId="32"/>
    <cellStyle name="40% - Акцент6 2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60% - Акцент1 2" xfId="40"/>
    <cellStyle name="60% - Акцент2 2" xfId="41"/>
    <cellStyle name="60% - Акцент3 2" xfId="42"/>
    <cellStyle name="60% - Акцент4 2" xfId="43"/>
    <cellStyle name="60% - Акцент5 2" xfId="44"/>
    <cellStyle name="60% - Акцент6 2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Bad" xfId="52"/>
    <cellStyle name="Calc Currency (0)" xfId="53"/>
    <cellStyle name="Calc Currency (2)" xfId="54"/>
    <cellStyle name="Calc Percent (0)" xfId="55"/>
    <cellStyle name="Calc Percent (1)" xfId="56"/>
    <cellStyle name="Calc Percent (2)" xfId="57"/>
    <cellStyle name="Calc Units (0)" xfId="58"/>
    <cellStyle name="Calc Units (1)" xfId="59"/>
    <cellStyle name="Calc Units (2)" xfId="60"/>
    <cellStyle name="Calculation" xfId="61"/>
    <cellStyle name="Check Cell" xfId="62"/>
    <cellStyle name="Comma [0]_#6 Temps &amp; Contractors" xfId="63"/>
    <cellStyle name="Comma [00]" xfId="64"/>
    <cellStyle name="Comma_#6 Temps &amp; Contractors" xfId="65"/>
    <cellStyle name="Currency [0]_#6 Temps &amp; Contractors" xfId="66"/>
    <cellStyle name="Currency [00]" xfId="67"/>
    <cellStyle name="Currency_#6 Temps &amp; Contractors" xfId="68"/>
    <cellStyle name="Date Short" xfId="69"/>
    <cellStyle name="Enter Currency (0)" xfId="70"/>
    <cellStyle name="Enter Currency (2)" xfId="71"/>
    <cellStyle name="Enter Units (0)" xfId="72"/>
    <cellStyle name="Enter Units (1)" xfId="73"/>
    <cellStyle name="Enter Units (2)" xfId="74"/>
    <cellStyle name="Euro" xfId="75"/>
    <cellStyle name="Excel Built-in Normal" xfId="76"/>
    <cellStyle name="Excel Built-in Normal 2" xfId="77"/>
    <cellStyle name="Explanatory Text" xfId="78"/>
    <cellStyle name="Good" xfId="79"/>
    <cellStyle name="Grey" xfId="80"/>
    <cellStyle name="Header1" xfId="81"/>
    <cellStyle name="Header2" xfId="82"/>
    <cellStyle name="Heading" xfId="83"/>
    <cellStyle name="Heading 1" xfId="84"/>
    <cellStyle name="Heading 2" xfId="85"/>
    <cellStyle name="Heading 3" xfId="86"/>
    <cellStyle name="Heading 4" xfId="87"/>
    <cellStyle name="Heading1" xfId="88"/>
    <cellStyle name="Input" xfId="89"/>
    <cellStyle name="Input [yellow]" xfId="90"/>
    <cellStyle name="Link Currency (0)" xfId="91"/>
    <cellStyle name="Link Currency (2)" xfId="92"/>
    <cellStyle name="Link Units (0)" xfId="93"/>
    <cellStyle name="Link Units (1)" xfId="94"/>
    <cellStyle name="Link Units (2)" xfId="95"/>
    <cellStyle name="Linked Cell" xfId="96"/>
    <cellStyle name="Neutral" xfId="97"/>
    <cellStyle name="Normal - Style1" xfId="98"/>
    <cellStyle name="Normal_# 41-Market &amp;Trends" xfId="99"/>
    <cellStyle name="normбlnм_laroux" xfId="100"/>
    <cellStyle name="Note" xfId="101"/>
    <cellStyle name="Output" xfId="102"/>
    <cellStyle name="Percent [0]" xfId="103"/>
    <cellStyle name="Percent [00]" xfId="104"/>
    <cellStyle name="Percent [2]" xfId="105"/>
    <cellStyle name="Percent [2] 2" xfId="106"/>
    <cellStyle name="Percent_#6 Temps &amp; Contractors" xfId="107"/>
    <cellStyle name="PrePop Currency (0)" xfId="108"/>
    <cellStyle name="PrePop Currency (2)" xfId="109"/>
    <cellStyle name="PrePop Units (0)" xfId="110"/>
    <cellStyle name="PrePop Units (1)" xfId="111"/>
    <cellStyle name="PrePop Units (2)" xfId="112"/>
    <cellStyle name="Result" xfId="113"/>
    <cellStyle name="Result2" xfId="114"/>
    <cellStyle name="S3" xfId="471"/>
    <cellStyle name="S4" xfId="472"/>
    <cellStyle name="S5" xfId="473"/>
    <cellStyle name="S6" xfId="474"/>
    <cellStyle name="S7" xfId="475"/>
    <cellStyle name="Text Indent A" xfId="115"/>
    <cellStyle name="Text Indent B" xfId="116"/>
    <cellStyle name="Text Indent C" xfId="117"/>
    <cellStyle name="Title" xfId="118"/>
    <cellStyle name="Total" xfId="119"/>
    <cellStyle name="Warning Text" xfId="120"/>
    <cellStyle name="Акцент1 2" xfId="121"/>
    <cellStyle name="Акцент2 2" xfId="122"/>
    <cellStyle name="Акцент3 2" xfId="123"/>
    <cellStyle name="Акцент4 2" xfId="124"/>
    <cellStyle name="Акцент5 2" xfId="125"/>
    <cellStyle name="Акцент6 2" xfId="126"/>
    <cellStyle name="Ввод  2" xfId="127"/>
    <cellStyle name="Вывод 2" xfId="128"/>
    <cellStyle name="Вычисление 2" xfId="129"/>
    <cellStyle name="Денежный 2" xfId="130"/>
    <cellStyle name="Заголовок 1 2" xfId="131"/>
    <cellStyle name="Заголовок 2 2" xfId="132"/>
    <cellStyle name="Заголовок 3 2" xfId="133"/>
    <cellStyle name="Заголовок 4 2" xfId="134"/>
    <cellStyle name="Итог 2" xfId="135"/>
    <cellStyle name="Контрольная ячейка 2" xfId="136"/>
    <cellStyle name="Название 2" xfId="137"/>
    <cellStyle name="Нейтральный 2" xfId="138"/>
    <cellStyle name="Обычный" xfId="0" builtinId="0"/>
    <cellStyle name="Обычный 10" xfId="139"/>
    <cellStyle name="Обычный 11" xfId="140"/>
    <cellStyle name="Обычный 12" xfId="141"/>
    <cellStyle name="Обычный 12 2" xfId="142"/>
    <cellStyle name="Обычный 12 3" xfId="476"/>
    <cellStyle name="Обычный 13" xfId="143"/>
    <cellStyle name="Обычный 14" xfId="144"/>
    <cellStyle name="Обычный 14 2" xfId="145"/>
    <cellStyle name="Обычный 14 3" xfId="146"/>
    <cellStyle name="Обычный 14 4" xfId="147"/>
    <cellStyle name="Обычный 15" xfId="148"/>
    <cellStyle name="Обычный 16" xfId="149"/>
    <cellStyle name="Обычный 16 2" xfId="150"/>
    <cellStyle name="Обычный 17" xfId="477"/>
    <cellStyle name="Обычный 18" xfId="479"/>
    <cellStyle name="Обычный 18 2" xfId="151"/>
    <cellStyle name="Обычный 19" xfId="152"/>
    <cellStyle name="Обычный 2" xfId="153"/>
    <cellStyle name="Обычный 2 10" xfId="154"/>
    <cellStyle name="Обычный 2 11" xfId="155"/>
    <cellStyle name="Обычный 2 11 2" xfId="156"/>
    <cellStyle name="Обычный 2 11 2 2" xfId="157"/>
    <cellStyle name="Обычный 2 12" xfId="158"/>
    <cellStyle name="Обычный 2 2" xfId="2"/>
    <cellStyle name="Обычный 2 2 10" xfId="159"/>
    <cellStyle name="Обычный 2 2 100" xfId="160"/>
    <cellStyle name="Обычный 2 2 101" xfId="161"/>
    <cellStyle name="Обычный 2 2 102" xfId="162"/>
    <cellStyle name="Обычный 2 2 11" xfId="163"/>
    <cellStyle name="Обычный 2 2 12" xfId="164"/>
    <cellStyle name="Обычный 2 2 13" xfId="165"/>
    <cellStyle name="Обычный 2 2 14" xfId="166"/>
    <cellStyle name="Обычный 2 2 15" xfId="167"/>
    <cellStyle name="Обычный 2 2 16" xfId="168"/>
    <cellStyle name="Обычный 2 2 17" xfId="169"/>
    <cellStyle name="Обычный 2 2 18" xfId="170"/>
    <cellStyle name="Обычный 2 2 19" xfId="171"/>
    <cellStyle name="Обычный 2 2 2" xfId="172"/>
    <cellStyle name="Обычный 2 2 2 2" xfId="173"/>
    <cellStyle name="Обычный 2 2 2 2 2" xfId="174"/>
    <cellStyle name="Обычный 2 2 20" xfId="175"/>
    <cellStyle name="Обычный 2 2 21" xfId="176"/>
    <cellStyle name="Обычный 2 2 22" xfId="177"/>
    <cellStyle name="Обычный 2 2 23" xfId="178"/>
    <cellStyle name="Обычный 2 2 24" xfId="179"/>
    <cellStyle name="Обычный 2 2 25" xfId="180"/>
    <cellStyle name="Обычный 2 2 26" xfId="181"/>
    <cellStyle name="Обычный 2 2 27" xfId="182"/>
    <cellStyle name="Обычный 2 2 28" xfId="183"/>
    <cellStyle name="Обычный 2 2 29" xfId="184"/>
    <cellStyle name="Обычный 2 2 3" xfId="185"/>
    <cellStyle name="Обычный 2 2 30" xfId="186"/>
    <cellStyle name="Обычный 2 2 31" xfId="187"/>
    <cellStyle name="Обычный 2 2 32" xfId="188"/>
    <cellStyle name="Обычный 2 2 33" xfId="189"/>
    <cellStyle name="Обычный 2 2 34" xfId="190"/>
    <cellStyle name="Обычный 2 2 35" xfId="191"/>
    <cellStyle name="Обычный 2 2 36" xfId="192"/>
    <cellStyle name="Обычный 2 2 37" xfId="193"/>
    <cellStyle name="Обычный 2 2 38" xfId="194"/>
    <cellStyle name="Обычный 2 2 39" xfId="195"/>
    <cellStyle name="Обычный 2 2 4" xfId="196"/>
    <cellStyle name="Обычный 2 2 40" xfId="197"/>
    <cellStyle name="Обычный 2 2 41" xfId="198"/>
    <cellStyle name="Обычный 2 2 42" xfId="199"/>
    <cellStyle name="Обычный 2 2 43" xfId="200"/>
    <cellStyle name="Обычный 2 2 44" xfId="201"/>
    <cellStyle name="Обычный 2 2 45" xfId="202"/>
    <cellStyle name="Обычный 2 2 46" xfId="203"/>
    <cellStyle name="Обычный 2 2 47" xfId="204"/>
    <cellStyle name="Обычный 2 2 48" xfId="205"/>
    <cellStyle name="Обычный 2 2 49" xfId="206"/>
    <cellStyle name="Обычный 2 2 5" xfId="207"/>
    <cellStyle name="Обычный 2 2 50" xfId="208"/>
    <cellStyle name="Обычный 2 2 51" xfId="209"/>
    <cellStyle name="Обычный 2 2 52" xfId="210"/>
    <cellStyle name="Обычный 2 2 53" xfId="211"/>
    <cellStyle name="Обычный 2 2 54" xfId="212"/>
    <cellStyle name="Обычный 2 2 55" xfId="213"/>
    <cellStyle name="Обычный 2 2 56" xfId="214"/>
    <cellStyle name="Обычный 2 2 57" xfId="215"/>
    <cellStyle name="Обычный 2 2 58" xfId="216"/>
    <cellStyle name="Обычный 2 2 59" xfId="217"/>
    <cellStyle name="Обычный 2 2 6" xfId="218"/>
    <cellStyle name="Обычный 2 2 60" xfId="219"/>
    <cellStyle name="Обычный 2 2 61" xfId="220"/>
    <cellStyle name="Обычный 2 2 62" xfId="221"/>
    <cellStyle name="Обычный 2 2 63" xfId="222"/>
    <cellStyle name="Обычный 2 2 64" xfId="223"/>
    <cellStyle name="Обычный 2 2 65" xfId="224"/>
    <cellStyle name="Обычный 2 2 66" xfId="225"/>
    <cellStyle name="Обычный 2 2 67" xfId="226"/>
    <cellStyle name="Обычный 2 2 68" xfId="227"/>
    <cellStyle name="Обычный 2 2 69" xfId="228"/>
    <cellStyle name="Обычный 2 2 7" xfId="229"/>
    <cellStyle name="Обычный 2 2 70" xfId="230"/>
    <cellStyle name="Обычный 2 2 71" xfId="231"/>
    <cellStyle name="Обычный 2 2 72" xfId="232"/>
    <cellStyle name="Обычный 2 2 73" xfId="233"/>
    <cellStyle name="Обычный 2 2 74" xfId="234"/>
    <cellStyle name="Обычный 2 2 75" xfId="235"/>
    <cellStyle name="Обычный 2 2 76" xfId="236"/>
    <cellStyle name="Обычный 2 2 77" xfId="237"/>
    <cellStyle name="Обычный 2 2 78" xfId="238"/>
    <cellStyle name="Обычный 2 2 79" xfId="239"/>
    <cellStyle name="Обычный 2 2 8" xfId="240"/>
    <cellStyle name="Обычный 2 2 80" xfId="241"/>
    <cellStyle name="Обычный 2 2 81" xfId="242"/>
    <cellStyle name="Обычный 2 2 82" xfId="243"/>
    <cellStyle name="Обычный 2 2 83" xfId="244"/>
    <cellStyle name="Обычный 2 2 84" xfId="245"/>
    <cellStyle name="Обычный 2 2 85" xfId="246"/>
    <cellStyle name="Обычный 2 2 86" xfId="247"/>
    <cellStyle name="Обычный 2 2 87" xfId="248"/>
    <cellStyle name="Обычный 2 2 88" xfId="249"/>
    <cellStyle name="Обычный 2 2 89" xfId="250"/>
    <cellStyle name="Обычный 2 2 9" xfId="251"/>
    <cellStyle name="Обычный 2 2 90" xfId="252"/>
    <cellStyle name="Обычный 2 2 91" xfId="253"/>
    <cellStyle name="Обычный 2 2 92" xfId="254"/>
    <cellStyle name="Обычный 2 2 93" xfId="255"/>
    <cellStyle name="Обычный 2 2 94" xfId="256"/>
    <cellStyle name="Обычный 2 2 95" xfId="257"/>
    <cellStyle name="Обычный 2 2 96" xfId="258"/>
    <cellStyle name="Обычный 2 2 97" xfId="259"/>
    <cellStyle name="Обычный 2 2 98" xfId="260"/>
    <cellStyle name="Обычный 2 2 99" xfId="3"/>
    <cellStyle name="Обычный 2 3" xfId="261"/>
    <cellStyle name="Обычный 2 3 2" xfId="262"/>
    <cellStyle name="Обычный 2 3 2 2" xfId="263"/>
    <cellStyle name="Обычный 2 3 3" xfId="264"/>
    <cellStyle name="Обычный 2 3 4" xfId="265"/>
    <cellStyle name="Обычный 2 3 4 2" xfId="266"/>
    <cellStyle name="Обычный 2 3 5" xfId="267"/>
    <cellStyle name="Обычный 2 3 6" xfId="268"/>
    <cellStyle name="Обычный 2 3 7" xfId="269"/>
    <cellStyle name="Обычный 2 3_Мониторинг по видам помощи(2016г.)(КСГ)-2" xfId="270"/>
    <cellStyle name="Обычный 2 4" xfId="271"/>
    <cellStyle name="Обычный 2 4 2" xfId="272"/>
    <cellStyle name="Обычный 2 5" xfId="273"/>
    <cellStyle name="Обычный 2 5 2" xfId="274"/>
    <cellStyle name="Обычный 2 6" xfId="275"/>
    <cellStyle name="Обычный 2 6 2" xfId="276"/>
    <cellStyle name="Обычный 2 6 3" xfId="277"/>
    <cellStyle name="Обычный 2 7" xfId="278"/>
    <cellStyle name="Обычный 2 8" xfId="279"/>
    <cellStyle name="Обычный 2 8 2" xfId="280"/>
    <cellStyle name="Обычный 2 9" xfId="281"/>
    <cellStyle name="Обычный 2_1 квартал" xfId="282"/>
    <cellStyle name="Обычный 3" xfId="283"/>
    <cellStyle name="Обычный 3 10" xfId="284"/>
    <cellStyle name="Обычный 3 11" xfId="285"/>
    <cellStyle name="Обычный 3 2" xfId="286"/>
    <cellStyle name="Обычный 3 2 2" xfId="287"/>
    <cellStyle name="Обычный 3 3" xfId="288"/>
    <cellStyle name="Обычный 3 3 2" xfId="289"/>
    <cellStyle name="Обычный 3 4" xfId="290"/>
    <cellStyle name="Обычный 3 4 2" xfId="291"/>
    <cellStyle name="Обычный 3 4 2 2" xfId="292"/>
    <cellStyle name="Обычный 3 4 2 3" xfId="293"/>
    <cellStyle name="Обычный 3 4 2_план 2018" xfId="294"/>
    <cellStyle name="Обычный 3 4 3" xfId="295"/>
    <cellStyle name="Обычный 3 4 3 2" xfId="296"/>
    <cellStyle name="Обычный 3 4 3 2 2" xfId="297"/>
    <cellStyle name="Обычный 3 4 3 2_план 2018" xfId="298"/>
    <cellStyle name="Обычный 3 4 3 3" xfId="299"/>
    <cellStyle name="Обычный 3 4 3 4" xfId="300"/>
    <cellStyle name="Обычный 3 4 3 5" xfId="301"/>
    <cellStyle name="Обычный 3 4 3 5 2" xfId="302"/>
    <cellStyle name="Обычный 3 4 3 5 3" xfId="303"/>
    <cellStyle name="Обычный 3 4 3 5 4" xfId="304"/>
    <cellStyle name="Обычный 3 4 3 5_план 2018" xfId="305"/>
    <cellStyle name="Обычный 3 4 3_АПП от ТФ оМС 15.01.2016 (гемодиализ)" xfId="306"/>
    <cellStyle name="Обычный 3 4 4" xfId="307"/>
    <cellStyle name="Обычный 3 4 5" xfId="308"/>
    <cellStyle name="Обычный 3 4 6" xfId="478"/>
    <cellStyle name="Обычный 3 4_АПП от ТФ оМС 15.01.2016 (гемодиализ)" xfId="309"/>
    <cellStyle name="Обычный 3 5" xfId="310"/>
    <cellStyle name="Обычный 3 6" xfId="311"/>
    <cellStyle name="Обычный 3 6 2" xfId="312"/>
    <cellStyle name="Обычный 3 6_АПП от ТФ оМС 15.01.2016 (гемодиализ)" xfId="313"/>
    <cellStyle name="Обычный 3 6_АПП от ТФ оМС 15.01.2016 (гемодиализ) 2" xfId="314"/>
    <cellStyle name="Обычный 3 7" xfId="315"/>
    <cellStyle name="Обычный 3 7 2" xfId="316"/>
    <cellStyle name="Обычный 3 8" xfId="317"/>
    <cellStyle name="Обычный 3 9" xfId="318"/>
    <cellStyle name="Обычный 3_1 квартал" xfId="319"/>
    <cellStyle name="Обычный 4" xfId="320"/>
    <cellStyle name="Обычный 4 2" xfId="321"/>
    <cellStyle name="Обычный 4 3" xfId="322"/>
    <cellStyle name="Обычный 4 3 2" xfId="323"/>
    <cellStyle name="Обычный 4 4" xfId="324"/>
    <cellStyle name="Обычный 4 5" xfId="325"/>
    <cellStyle name="Обычный 4 5 2" xfId="326"/>
    <cellStyle name="Обычный 4 6" xfId="327"/>
    <cellStyle name="Обычный 4 7" xfId="328"/>
    <cellStyle name="Обычный 4 8" xfId="329"/>
    <cellStyle name="Обычный 4_план 2018" xfId="330"/>
    <cellStyle name="Обычный 5" xfId="331"/>
    <cellStyle name="Обычный 5 10" xfId="332"/>
    <cellStyle name="Обычный 5 11" xfId="333"/>
    <cellStyle name="Обычный 5 12" xfId="334"/>
    <cellStyle name="Обычный 5 13" xfId="335"/>
    <cellStyle name="Обычный 5 14" xfId="336"/>
    <cellStyle name="Обычный 5 15" xfId="337"/>
    <cellStyle name="Обычный 5 16" xfId="338"/>
    <cellStyle name="Обычный 5 17" xfId="339"/>
    <cellStyle name="Обычный 5 18" xfId="340"/>
    <cellStyle name="Обычный 5 19" xfId="341"/>
    <cellStyle name="Обычный 5 2" xfId="342"/>
    <cellStyle name="Обычный 5 20" xfId="343"/>
    <cellStyle name="Обычный 5 21" xfId="344"/>
    <cellStyle name="Обычный 5 22" xfId="345"/>
    <cellStyle name="Обычный 5 23" xfId="346"/>
    <cellStyle name="Обычный 5 24" xfId="347"/>
    <cellStyle name="Обычный 5 25" xfId="348"/>
    <cellStyle name="Обычный 5 26" xfId="349"/>
    <cellStyle name="Обычный 5 27" xfId="350"/>
    <cellStyle name="Обычный 5 28" xfId="351"/>
    <cellStyle name="Обычный 5 29" xfId="352"/>
    <cellStyle name="Обычный 5 3" xfId="353"/>
    <cellStyle name="Обычный 5 30" xfId="354"/>
    <cellStyle name="Обычный 5 31" xfId="355"/>
    <cellStyle name="Обычный 5 32" xfId="356"/>
    <cellStyle name="Обычный 5 33" xfId="357"/>
    <cellStyle name="Обычный 5 34" xfId="358"/>
    <cellStyle name="Обычный 5 35" xfId="359"/>
    <cellStyle name="Обычный 5 36" xfId="360"/>
    <cellStyle name="Обычный 5 37" xfId="361"/>
    <cellStyle name="Обычный 5 38" xfId="362"/>
    <cellStyle name="Обычный 5 39" xfId="363"/>
    <cellStyle name="Обычный 5 4" xfId="364"/>
    <cellStyle name="Обычный 5 40" xfId="365"/>
    <cellStyle name="Обычный 5 41" xfId="366"/>
    <cellStyle name="Обычный 5 42" xfId="367"/>
    <cellStyle name="Обычный 5 43" xfId="368"/>
    <cellStyle name="Обычный 5 44" xfId="369"/>
    <cellStyle name="Обычный 5 45" xfId="370"/>
    <cellStyle name="Обычный 5 46" xfId="371"/>
    <cellStyle name="Обычный 5 47" xfId="372"/>
    <cellStyle name="Обычный 5 48" xfId="373"/>
    <cellStyle name="Обычный 5 49" xfId="374"/>
    <cellStyle name="Обычный 5 5" xfId="375"/>
    <cellStyle name="Обычный 5 50" xfId="376"/>
    <cellStyle name="Обычный 5 51" xfId="377"/>
    <cellStyle name="Обычный 5 52" xfId="378"/>
    <cellStyle name="Обычный 5 53" xfId="379"/>
    <cellStyle name="Обычный 5 54" xfId="380"/>
    <cellStyle name="Обычный 5 55" xfId="381"/>
    <cellStyle name="Обычный 5 56" xfId="382"/>
    <cellStyle name="Обычный 5 57" xfId="383"/>
    <cellStyle name="Обычный 5 58" xfId="384"/>
    <cellStyle name="Обычный 5 59" xfId="385"/>
    <cellStyle name="Обычный 5 6" xfId="386"/>
    <cellStyle name="Обычный 5 60" xfId="387"/>
    <cellStyle name="Обычный 5 61" xfId="388"/>
    <cellStyle name="Обычный 5 62" xfId="389"/>
    <cellStyle name="Обычный 5 63" xfId="390"/>
    <cellStyle name="Обычный 5 64" xfId="391"/>
    <cellStyle name="Обычный 5 65" xfId="392"/>
    <cellStyle name="Обычный 5 66" xfId="393"/>
    <cellStyle name="Обычный 5 67" xfId="394"/>
    <cellStyle name="Обычный 5 68" xfId="395"/>
    <cellStyle name="Обычный 5 69" xfId="396"/>
    <cellStyle name="Обычный 5 7" xfId="397"/>
    <cellStyle name="Обычный 5 70" xfId="398"/>
    <cellStyle name="Обычный 5 71" xfId="399"/>
    <cellStyle name="Обычный 5 72" xfId="400"/>
    <cellStyle name="Обычный 5 73" xfId="401"/>
    <cellStyle name="Обычный 5 74" xfId="402"/>
    <cellStyle name="Обычный 5 75" xfId="403"/>
    <cellStyle name="Обычный 5 76" xfId="404"/>
    <cellStyle name="Обычный 5 77" xfId="405"/>
    <cellStyle name="Обычный 5 78" xfId="406"/>
    <cellStyle name="Обычный 5 79" xfId="407"/>
    <cellStyle name="Обычный 5 8" xfId="408"/>
    <cellStyle name="Обычный 5 80" xfId="409"/>
    <cellStyle name="Обычный 5 81" xfId="410"/>
    <cellStyle name="Обычный 5 82" xfId="411"/>
    <cellStyle name="Обычный 5 83" xfId="412"/>
    <cellStyle name="Обычный 5 84" xfId="413"/>
    <cellStyle name="Обычный 5 85" xfId="414"/>
    <cellStyle name="Обычный 5 86" xfId="415"/>
    <cellStyle name="Обычный 5 87" xfId="416"/>
    <cellStyle name="Обычный 5 88" xfId="417"/>
    <cellStyle name="Обычный 5 89" xfId="418"/>
    <cellStyle name="Обычный 5 9" xfId="419"/>
    <cellStyle name="Обычный 5 90" xfId="420"/>
    <cellStyle name="Обычный 5 91" xfId="421"/>
    <cellStyle name="Обычный 5 92" xfId="422"/>
    <cellStyle name="Обычный 5 93" xfId="423"/>
    <cellStyle name="Обычный 5 94" xfId="424"/>
    <cellStyle name="Обычный 5 95" xfId="425"/>
    <cellStyle name="Обычный 5 96" xfId="426"/>
    <cellStyle name="Обычный 5 97" xfId="427"/>
    <cellStyle name="Обычный 5 98" xfId="428"/>
    <cellStyle name="Обычный 5_ОДБ" xfId="429"/>
    <cellStyle name="Обычный 6" xfId="430"/>
    <cellStyle name="Обычный 6 2" xfId="431"/>
    <cellStyle name="Обычный 6 3" xfId="432"/>
    <cellStyle name="Обычный 6 4" xfId="433"/>
    <cellStyle name="Обычный 6_отдел ЭАиТплан АПП 2015 вариант 2" xfId="434"/>
    <cellStyle name="Обычный 7" xfId="435"/>
    <cellStyle name="Обычный 7 2" xfId="436"/>
    <cellStyle name="Обычный 8" xfId="437"/>
    <cellStyle name="Обычный 9" xfId="438"/>
    <cellStyle name="Обычный 9 2" xfId="439"/>
    <cellStyle name="Обычный 9 3" xfId="1"/>
    <cellStyle name="Обычный_Поликлиника районы на сайт готовый" xfId="470"/>
    <cellStyle name="Плохой 2" xfId="440"/>
    <cellStyle name="Пояснение 2" xfId="441"/>
    <cellStyle name="Примечание 2" xfId="442"/>
    <cellStyle name="Процентный 2" xfId="443"/>
    <cellStyle name="Процентный 3" xfId="444"/>
    <cellStyle name="Процентный 4" xfId="445"/>
    <cellStyle name="Связанная ячейка 2" xfId="446"/>
    <cellStyle name="Стиль 1" xfId="447"/>
    <cellStyle name="Стиль 2" xfId="448"/>
    <cellStyle name="Стиль 7" xfId="449"/>
    <cellStyle name="Стиль 9" xfId="450"/>
    <cellStyle name="Текст предупреждения 2" xfId="451"/>
    <cellStyle name="Тысячи [0]_Диалог Накладная" xfId="452"/>
    <cellStyle name="Тысячи_Диалог Накладная" xfId="453"/>
    <cellStyle name="Финансовый 10" xfId="454"/>
    <cellStyle name="Финансовый 11" xfId="455"/>
    <cellStyle name="Финансовый 12" xfId="456"/>
    <cellStyle name="Финансовый 2" xfId="457"/>
    <cellStyle name="Финансовый 2 2" xfId="458"/>
    <cellStyle name="Финансовый 2_Стоматология Комиссия 25.07" xfId="459"/>
    <cellStyle name="Финансовый 3" xfId="460"/>
    <cellStyle name="Финансовый 3 2" xfId="461"/>
    <cellStyle name="Финансовый 4" xfId="462"/>
    <cellStyle name="Финансовый 5" xfId="463"/>
    <cellStyle name="Финансовый 6" xfId="464"/>
    <cellStyle name="Финансовый 6 2" xfId="465"/>
    <cellStyle name="Финансовый 7" xfId="466"/>
    <cellStyle name="Финансовый 8" xfId="467"/>
    <cellStyle name="Финансовый 9" xfId="468"/>
    <cellStyle name="Хороший 2" xfId="469"/>
  </cellStyles>
  <dxfs count="1535"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FAFBD1"/>
        </patternFill>
      </fill>
    </dxf>
    <dxf>
      <fill>
        <patternFill>
          <bgColor rgb="FFCAFDB1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FAFBD1"/>
        </patternFill>
      </fill>
    </dxf>
    <dxf>
      <fill>
        <patternFill patternType="solid">
          <bgColor rgb="FFCAFDB1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ont>
        <b/>
        <i val="0"/>
        <condense val="0"/>
        <extend val="0"/>
      </font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FAFBD1"/>
        </patternFill>
      </fill>
    </dxf>
    <dxf>
      <fill>
        <patternFill patternType="solid">
          <bgColor rgb="FFCAFDB1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ill>
        <patternFill>
          <bgColor rgb="FFF1DEDB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F1DEDB"/>
        </patternFill>
      </fill>
    </dxf>
    <dxf>
      <fill>
        <patternFill>
          <bgColor rgb="FFF1DEDB"/>
        </patternFill>
      </fill>
    </dxf>
    <dxf>
      <fill>
        <patternFill>
          <bgColor rgb="FFF1DEDB"/>
        </patternFill>
      </fill>
    </dxf>
    <dxf>
      <fill>
        <patternFill>
          <bgColor rgb="FFF1DEDB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theme="4" tint="0.59996337778862885"/>
        </patternFill>
      </fill>
    </dxf>
    <dxf>
      <fill>
        <patternFill>
          <bgColor rgb="FFF1DEDB"/>
        </patternFill>
      </fill>
    </dxf>
    <dxf>
      <fill>
        <patternFill>
          <bgColor theme="4" tint="0.59996337778862885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CC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theme="4" tint="0.59996337778862885"/>
        </patternFill>
      </fill>
    </dxf>
    <dxf>
      <fill>
        <patternFill>
          <bgColor rgb="FFF1DEDB"/>
        </patternFill>
      </fill>
    </dxf>
    <dxf>
      <fill>
        <patternFill>
          <bgColor theme="4" tint="0.59996337778862885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theme="4" tint="0.59996337778862885"/>
        </patternFill>
      </fill>
    </dxf>
    <dxf>
      <fill>
        <patternFill>
          <bgColor rgb="FFF1DEDB"/>
        </patternFill>
      </fill>
    </dxf>
    <dxf>
      <fill>
        <patternFill>
          <bgColor theme="4" tint="0.59996337778862885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theme="4" tint="0.59996337778862885"/>
        </patternFill>
      </fill>
    </dxf>
    <dxf>
      <fill>
        <patternFill>
          <bgColor rgb="FFF1DEDB"/>
        </patternFill>
      </fill>
    </dxf>
    <dxf>
      <fill>
        <patternFill>
          <bgColor theme="4" tint="0.59996337778862885"/>
        </patternFill>
      </fill>
    </dxf>
    <dxf>
      <fill>
        <patternFill>
          <bgColor rgb="FFF1DEDB"/>
        </patternFill>
      </fill>
    </dxf>
    <dxf>
      <fill>
        <patternFill>
          <bgColor theme="4" tint="0.59996337778862885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F1DEDB"/>
        </patternFill>
      </fill>
    </dxf>
    <dxf>
      <fill>
        <patternFill>
          <bgColor theme="4" tint="0.59996337778862885"/>
        </patternFill>
      </fill>
    </dxf>
    <dxf>
      <fill>
        <patternFill>
          <bgColor rgb="FFFAFBD1"/>
        </patternFill>
      </fill>
    </dxf>
    <dxf>
      <fill>
        <patternFill patternType="solid">
          <bgColor rgb="FFCAFDB1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195"/>
  <sheetViews>
    <sheetView view="pageBreakPreview" zoomScale="85" zoomScaleSheetLayoutView="85" workbookViewId="0">
      <pane xSplit="2" ySplit="5" topLeftCell="C6" activePane="bottomRight" state="frozen"/>
      <selection activeCell="L82" sqref="L82"/>
      <selection pane="topRight" activeCell="L82" sqref="L82"/>
      <selection pane="bottomLeft" activeCell="L82" sqref="L82"/>
      <selection pane="bottomRight" sqref="A1:A1048576"/>
    </sheetView>
  </sheetViews>
  <sheetFormatPr defaultColWidth="0" defaultRowHeight="15"/>
  <cols>
    <col min="1" max="1" width="5" style="85" hidden="1" customWidth="1"/>
    <col min="2" max="2" width="56" style="86" customWidth="1"/>
    <col min="3" max="3" width="19" style="87" customWidth="1"/>
    <col min="4" max="7" width="16.28515625" style="87" customWidth="1"/>
    <col min="8" max="13" width="9.140625" style="89" customWidth="1"/>
    <col min="14" max="14" width="9.140625" style="89" hidden="1" customWidth="1"/>
    <col min="15" max="18" width="9.140625" style="89" customWidth="1"/>
    <col min="19" max="19" width="68.28515625" style="89" customWidth="1"/>
    <col min="20" max="28" width="0" style="89" hidden="1" customWidth="1"/>
    <col min="29" max="31" width="14.85546875" style="89" customWidth="1"/>
    <col min="32" max="34" width="0" style="89" hidden="1" customWidth="1"/>
    <col min="35" max="35" width="12.7109375" style="89" customWidth="1"/>
    <col min="36" max="36" width="14.85546875" style="89" customWidth="1"/>
    <col min="37" max="37" width="12.7109375" style="89" customWidth="1"/>
    <col min="38" max="38" width="12.42578125" style="89" customWidth="1"/>
    <col min="39" max="39" width="13.140625" style="89" customWidth="1"/>
    <col min="40" max="41" width="12.42578125" style="89" customWidth="1"/>
    <col min="42" max="45" width="12.7109375" style="89" customWidth="1"/>
    <col min="46" max="46" width="14.85546875" style="89" customWidth="1"/>
    <col min="47" max="47" width="12.7109375" style="89" customWidth="1"/>
    <col min="48" max="48" width="14.85546875" style="89" customWidth="1"/>
    <col min="49" max="52" width="12.7109375" style="89" customWidth="1"/>
    <col min="53" max="53" width="14.85546875" style="89" customWidth="1"/>
    <col min="54" max="55" width="12.7109375" style="89" customWidth="1"/>
    <col min="56" max="56" width="14.85546875" style="89" customWidth="1"/>
    <col min="57" max="57" width="12.7109375" style="89" customWidth="1"/>
    <col min="58" max="58" width="0" style="89" hidden="1"/>
    <col min="59" max="59" width="9.140625" style="89" hidden="1"/>
    <col min="60" max="60" width="0" style="89" hidden="1"/>
    <col min="61" max="61" width="9.140625" style="89" hidden="1"/>
    <col min="62" max="72" width="0" style="89" hidden="1"/>
    <col min="73" max="73" width="9.140625" style="89" customWidth="1"/>
    <col min="74" max="74" width="12" style="89" customWidth="1"/>
    <col min="75" max="75" width="66.28515625" style="89" customWidth="1"/>
    <col min="76" max="82" width="0" style="89" hidden="1" customWidth="1"/>
    <col min="83" max="83" width="15.140625" style="89" customWidth="1"/>
    <col min="84" max="84" width="0" style="89" hidden="1" customWidth="1"/>
    <col min="85" max="85" width="16.5703125" style="89" customWidth="1"/>
    <col min="86" max="89" width="0" style="89" hidden="1" customWidth="1"/>
    <col min="90" max="274" width="9.140625" style="89" customWidth="1"/>
    <col min="275" max="275" width="68.28515625" style="89" customWidth="1"/>
    <col min="276" max="284" width="0" style="89" hidden="1" customWidth="1"/>
    <col min="285" max="287" width="14.85546875" style="89" customWidth="1"/>
    <col min="288" max="290" width="0" style="89" hidden="1" customWidth="1"/>
    <col min="291" max="291" width="12.7109375" style="89" customWidth="1"/>
    <col min="292" max="292" width="14.85546875" style="89" customWidth="1"/>
    <col min="293" max="293" width="12.7109375" style="89" customWidth="1"/>
    <col min="294" max="294" width="12.42578125" style="89" customWidth="1"/>
    <col min="295" max="295" width="13.140625" style="89" customWidth="1"/>
    <col min="296" max="297" width="12.42578125" style="89" customWidth="1"/>
    <col min="298" max="301" width="12.7109375" style="89" customWidth="1"/>
    <col min="302" max="302" width="14.85546875" style="89" customWidth="1"/>
    <col min="303" max="303" width="12.7109375" style="89" customWidth="1"/>
    <col min="304" max="304" width="14.85546875" style="89" customWidth="1"/>
    <col min="305" max="308" width="12.7109375" style="89" customWidth="1"/>
    <col min="309" max="309" width="14.85546875" style="89" customWidth="1"/>
    <col min="310" max="311" width="12.7109375" style="89" customWidth="1"/>
    <col min="312" max="312" width="14.85546875" style="89" customWidth="1"/>
    <col min="313" max="313" width="12.7109375" style="89" customWidth="1"/>
    <col min="314" max="328" width="0" style="89" hidden="1"/>
    <col min="329" max="329" width="9.140625" style="89" customWidth="1"/>
    <col min="330" max="330" width="12" style="89" customWidth="1"/>
    <col min="331" max="331" width="66.28515625" style="89" customWidth="1"/>
    <col min="332" max="338" width="0" style="89" hidden="1" customWidth="1"/>
    <col min="339" max="339" width="15.140625" style="89" customWidth="1"/>
    <col min="340" max="340" width="0" style="89" hidden="1" customWidth="1"/>
    <col min="341" max="341" width="16.5703125" style="89" customWidth="1"/>
    <col min="342" max="345" width="0" style="89" hidden="1" customWidth="1"/>
    <col min="346" max="530" width="9.140625" style="89" customWidth="1"/>
    <col min="531" max="531" width="68.28515625" style="89" customWidth="1"/>
    <col min="532" max="540" width="0" style="89" hidden="1" customWidth="1"/>
    <col min="541" max="543" width="14.85546875" style="89" customWidth="1"/>
    <col min="544" max="546" width="0" style="89" hidden="1" customWidth="1"/>
    <col min="547" max="547" width="12.7109375" style="89" customWidth="1"/>
    <col min="548" max="548" width="14.85546875" style="89" customWidth="1"/>
    <col min="549" max="549" width="12.7109375" style="89" customWidth="1"/>
    <col min="550" max="550" width="12.42578125" style="89" customWidth="1"/>
    <col min="551" max="551" width="13.140625" style="89" customWidth="1"/>
    <col min="552" max="553" width="12.42578125" style="89" customWidth="1"/>
    <col min="554" max="557" width="12.7109375" style="89" customWidth="1"/>
    <col min="558" max="558" width="14.85546875" style="89" customWidth="1"/>
    <col min="559" max="559" width="12.7109375" style="89" customWidth="1"/>
    <col min="560" max="560" width="14.85546875" style="89" customWidth="1"/>
    <col min="561" max="564" width="12.7109375" style="89" customWidth="1"/>
    <col min="565" max="565" width="14.85546875" style="89" customWidth="1"/>
    <col min="566" max="567" width="12.7109375" style="89" customWidth="1"/>
    <col min="568" max="568" width="14.85546875" style="89" customWidth="1"/>
    <col min="569" max="569" width="12.7109375" style="89" customWidth="1"/>
    <col min="570" max="584" width="0" style="89" hidden="1"/>
    <col min="585" max="585" width="9.140625" style="89" customWidth="1"/>
    <col min="586" max="586" width="12" style="89" customWidth="1"/>
    <col min="587" max="587" width="66.28515625" style="89" customWidth="1"/>
    <col min="588" max="594" width="0" style="89" hidden="1" customWidth="1"/>
    <col min="595" max="595" width="15.140625" style="89" customWidth="1"/>
    <col min="596" max="596" width="0" style="89" hidden="1" customWidth="1"/>
    <col min="597" max="597" width="16.5703125" style="89" customWidth="1"/>
    <col min="598" max="601" width="0" style="89" hidden="1" customWidth="1"/>
    <col min="602" max="786" width="9.140625" style="89" customWidth="1"/>
    <col min="787" max="787" width="68.28515625" style="89" customWidth="1"/>
    <col min="788" max="796" width="0" style="89" hidden="1" customWidth="1"/>
    <col min="797" max="799" width="14.85546875" style="89" customWidth="1"/>
    <col min="800" max="802" width="0" style="89" hidden="1" customWidth="1"/>
    <col min="803" max="803" width="12.7109375" style="89" customWidth="1"/>
    <col min="804" max="804" width="14.85546875" style="89" customWidth="1"/>
    <col min="805" max="805" width="12.7109375" style="89" customWidth="1"/>
    <col min="806" max="806" width="12.42578125" style="89" customWidth="1"/>
    <col min="807" max="807" width="13.140625" style="89" customWidth="1"/>
    <col min="808" max="809" width="12.42578125" style="89" customWidth="1"/>
    <col min="810" max="813" width="12.7109375" style="89" customWidth="1"/>
    <col min="814" max="814" width="14.85546875" style="89" customWidth="1"/>
    <col min="815" max="815" width="12.7109375" style="89" customWidth="1"/>
    <col min="816" max="816" width="14.85546875" style="89" customWidth="1"/>
    <col min="817" max="820" width="12.7109375" style="89" customWidth="1"/>
    <col min="821" max="821" width="14.85546875" style="89" customWidth="1"/>
    <col min="822" max="823" width="12.7109375" style="89" customWidth="1"/>
    <col min="824" max="824" width="14.85546875" style="89" customWidth="1"/>
    <col min="825" max="825" width="12.7109375" style="89" customWidth="1"/>
    <col min="826" max="840" width="0" style="89" hidden="1"/>
    <col min="841" max="841" width="9.140625" style="89" customWidth="1"/>
    <col min="842" max="842" width="12" style="89" customWidth="1"/>
    <col min="843" max="843" width="66.28515625" style="89" customWidth="1"/>
    <col min="844" max="850" width="0" style="89" hidden="1" customWidth="1"/>
    <col min="851" max="851" width="15.140625" style="89" customWidth="1"/>
    <col min="852" max="852" width="0" style="89" hidden="1" customWidth="1"/>
    <col min="853" max="853" width="16.5703125" style="89" customWidth="1"/>
    <col min="854" max="857" width="0" style="89" hidden="1" customWidth="1"/>
    <col min="858" max="1042" width="9.140625" style="89" customWidth="1"/>
    <col min="1043" max="1043" width="68.28515625" style="89" customWidth="1"/>
    <col min="1044" max="1052" width="0" style="89" hidden="1" customWidth="1"/>
    <col min="1053" max="1055" width="14.85546875" style="89" customWidth="1"/>
    <col min="1056" max="1058" width="0" style="89" hidden="1" customWidth="1"/>
    <col min="1059" max="1059" width="12.7109375" style="89" customWidth="1"/>
    <col min="1060" max="1060" width="14.85546875" style="89" customWidth="1"/>
    <col min="1061" max="1061" width="12.7109375" style="89" customWidth="1"/>
    <col min="1062" max="1062" width="12.42578125" style="89" customWidth="1"/>
    <col min="1063" max="1063" width="13.140625" style="89" customWidth="1"/>
    <col min="1064" max="1065" width="12.42578125" style="89" customWidth="1"/>
    <col min="1066" max="1069" width="12.7109375" style="89" customWidth="1"/>
    <col min="1070" max="1070" width="14.85546875" style="89" customWidth="1"/>
    <col min="1071" max="1071" width="12.7109375" style="89" customWidth="1"/>
    <col min="1072" max="1072" width="14.85546875" style="89" customWidth="1"/>
    <col min="1073" max="1076" width="12.7109375" style="89" customWidth="1"/>
    <col min="1077" max="1077" width="14.85546875" style="89" customWidth="1"/>
    <col min="1078" max="1079" width="12.7109375" style="89" customWidth="1"/>
    <col min="1080" max="1080" width="14.85546875" style="89" customWidth="1"/>
    <col min="1081" max="1081" width="12.7109375" style="89" customWidth="1"/>
    <col min="1082" max="1096" width="0" style="89" hidden="1"/>
    <col min="1097" max="1097" width="9.140625" style="89" customWidth="1"/>
    <col min="1098" max="1098" width="12" style="89" customWidth="1"/>
    <col min="1099" max="1099" width="66.28515625" style="89" customWidth="1"/>
    <col min="1100" max="1106" width="0" style="89" hidden="1" customWidth="1"/>
    <col min="1107" max="1107" width="15.140625" style="89" customWidth="1"/>
    <col min="1108" max="1108" width="0" style="89" hidden="1" customWidth="1"/>
    <col min="1109" max="1109" width="16.5703125" style="89" customWidth="1"/>
    <col min="1110" max="1113" width="0" style="89" hidden="1" customWidth="1"/>
    <col min="1114" max="1298" width="9.140625" style="89" customWidth="1"/>
    <col min="1299" max="1299" width="68.28515625" style="89" customWidth="1"/>
    <col min="1300" max="1308" width="0" style="89" hidden="1" customWidth="1"/>
    <col min="1309" max="1311" width="14.85546875" style="89" customWidth="1"/>
    <col min="1312" max="1314" width="0" style="89" hidden="1" customWidth="1"/>
    <col min="1315" max="1315" width="12.7109375" style="89" customWidth="1"/>
    <col min="1316" max="1316" width="14.85546875" style="89" customWidth="1"/>
    <col min="1317" max="1317" width="12.7109375" style="89" customWidth="1"/>
    <col min="1318" max="1318" width="12.42578125" style="89" customWidth="1"/>
    <col min="1319" max="1319" width="13.140625" style="89" customWidth="1"/>
    <col min="1320" max="1321" width="12.42578125" style="89" customWidth="1"/>
    <col min="1322" max="1325" width="12.7109375" style="89" customWidth="1"/>
    <col min="1326" max="1326" width="14.85546875" style="89" customWidth="1"/>
    <col min="1327" max="1327" width="12.7109375" style="89" customWidth="1"/>
    <col min="1328" max="1328" width="14.85546875" style="89" customWidth="1"/>
    <col min="1329" max="1332" width="12.7109375" style="89" customWidth="1"/>
    <col min="1333" max="1333" width="14.85546875" style="89" customWidth="1"/>
    <col min="1334" max="1335" width="12.7109375" style="89" customWidth="1"/>
    <col min="1336" max="1336" width="14.85546875" style="89" customWidth="1"/>
    <col min="1337" max="1337" width="12.7109375" style="89" customWidth="1"/>
    <col min="1338" max="1352" width="0" style="89" hidden="1"/>
    <col min="1353" max="1353" width="9.140625" style="89" customWidth="1"/>
    <col min="1354" max="1354" width="12" style="89" customWidth="1"/>
    <col min="1355" max="1355" width="66.28515625" style="89" customWidth="1"/>
    <col min="1356" max="1362" width="0" style="89" hidden="1" customWidth="1"/>
    <col min="1363" max="1363" width="15.140625" style="89" customWidth="1"/>
    <col min="1364" max="1364" width="0" style="89" hidden="1" customWidth="1"/>
    <col min="1365" max="1365" width="16.5703125" style="89" customWidth="1"/>
    <col min="1366" max="1369" width="0" style="89" hidden="1" customWidth="1"/>
    <col min="1370" max="1554" width="9.140625" style="89" customWidth="1"/>
    <col min="1555" max="1555" width="68.28515625" style="89" customWidth="1"/>
    <col min="1556" max="1564" width="0" style="89" hidden="1" customWidth="1"/>
    <col min="1565" max="1567" width="14.85546875" style="89" customWidth="1"/>
    <col min="1568" max="1570" width="0" style="89" hidden="1" customWidth="1"/>
    <col min="1571" max="1571" width="12.7109375" style="89" customWidth="1"/>
    <col min="1572" max="1572" width="14.85546875" style="89" customWidth="1"/>
    <col min="1573" max="1573" width="12.7109375" style="89" customWidth="1"/>
    <col min="1574" max="1574" width="12.42578125" style="89" customWidth="1"/>
    <col min="1575" max="1575" width="13.140625" style="89" customWidth="1"/>
    <col min="1576" max="1577" width="12.42578125" style="89" customWidth="1"/>
    <col min="1578" max="1581" width="12.7109375" style="89" customWidth="1"/>
    <col min="1582" max="1582" width="14.85546875" style="89" customWidth="1"/>
    <col min="1583" max="1583" width="12.7109375" style="89" customWidth="1"/>
    <col min="1584" max="1584" width="14.85546875" style="89" customWidth="1"/>
    <col min="1585" max="1588" width="12.7109375" style="89" customWidth="1"/>
    <col min="1589" max="1589" width="14.85546875" style="89" customWidth="1"/>
    <col min="1590" max="1591" width="12.7109375" style="89" customWidth="1"/>
    <col min="1592" max="1592" width="14.85546875" style="89" customWidth="1"/>
    <col min="1593" max="1593" width="12.7109375" style="89" customWidth="1"/>
    <col min="1594" max="1608" width="0" style="89" hidden="1"/>
    <col min="1609" max="1609" width="9.140625" style="89" customWidth="1"/>
    <col min="1610" max="1610" width="12" style="89" customWidth="1"/>
    <col min="1611" max="1611" width="66.28515625" style="89" customWidth="1"/>
    <col min="1612" max="1618" width="0" style="89" hidden="1" customWidth="1"/>
    <col min="1619" max="1619" width="15.140625" style="89" customWidth="1"/>
    <col min="1620" max="1620" width="0" style="89" hidden="1" customWidth="1"/>
    <col min="1621" max="1621" width="16.5703125" style="89" customWidth="1"/>
    <col min="1622" max="1625" width="0" style="89" hidden="1" customWidth="1"/>
    <col min="1626" max="1810" width="9.140625" style="89" customWidth="1"/>
    <col min="1811" max="1811" width="68.28515625" style="89" customWidth="1"/>
    <col min="1812" max="1820" width="0" style="89" hidden="1" customWidth="1"/>
    <col min="1821" max="1823" width="14.85546875" style="89" customWidth="1"/>
    <col min="1824" max="1826" width="0" style="89" hidden="1" customWidth="1"/>
    <col min="1827" max="1827" width="12.7109375" style="89" customWidth="1"/>
    <col min="1828" max="1828" width="14.85546875" style="89" customWidth="1"/>
    <col min="1829" max="1829" width="12.7109375" style="89" customWidth="1"/>
    <col min="1830" max="1830" width="12.42578125" style="89" customWidth="1"/>
    <col min="1831" max="1831" width="13.140625" style="89" customWidth="1"/>
    <col min="1832" max="1833" width="12.42578125" style="89" customWidth="1"/>
    <col min="1834" max="1837" width="12.7109375" style="89" customWidth="1"/>
    <col min="1838" max="1838" width="14.85546875" style="89" customWidth="1"/>
    <col min="1839" max="1839" width="12.7109375" style="89" customWidth="1"/>
    <col min="1840" max="1840" width="14.85546875" style="89" customWidth="1"/>
    <col min="1841" max="1844" width="12.7109375" style="89" customWidth="1"/>
    <col min="1845" max="1845" width="14.85546875" style="89" customWidth="1"/>
    <col min="1846" max="1847" width="12.7109375" style="89" customWidth="1"/>
    <col min="1848" max="1848" width="14.85546875" style="89" customWidth="1"/>
    <col min="1849" max="1849" width="12.7109375" style="89" customWidth="1"/>
    <col min="1850" max="1864" width="0" style="89" hidden="1"/>
    <col min="1865" max="1865" width="9.140625" style="89" customWidth="1"/>
    <col min="1866" max="1866" width="12" style="89" customWidth="1"/>
    <col min="1867" max="1867" width="66.28515625" style="89" customWidth="1"/>
    <col min="1868" max="1874" width="0" style="89" hidden="1" customWidth="1"/>
    <col min="1875" max="1875" width="15.140625" style="89" customWidth="1"/>
    <col min="1876" max="1876" width="0" style="89" hidden="1" customWidth="1"/>
    <col min="1877" max="1877" width="16.5703125" style="89" customWidth="1"/>
    <col min="1878" max="1881" width="0" style="89" hidden="1" customWidth="1"/>
    <col min="1882" max="2066" width="9.140625" style="89" customWidth="1"/>
    <col min="2067" max="2067" width="68.28515625" style="89" customWidth="1"/>
    <col min="2068" max="2076" width="0" style="89" hidden="1" customWidth="1"/>
    <col min="2077" max="2079" width="14.85546875" style="89" customWidth="1"/>
    <col min="2080" max="2082" width="0" style="89" hidden="1" customWidth="1"/>
    <col min="2083" max="2083" width="12.7109375" style="89" customWidth="1"/>
    <col min="2084" max="2084" width="14.85546875" style="89" customWidth="1"/>
    <col min="2085" max="2085" width="12.7109375" style="89" customWidth="1"/>
    <col min="2086" max="2086" width="12.42578125" style="89" customWidth="1"/>
    <col min="2087" max="2087" width="13.140625" style="89" customWidth="1"/>
    <col min="2088" max="2089" width="12.42578125" style="89" customWidth="1"/>
    <col min="2090" max="2093" width="12.7109375" style="89" customWidth="1"/>
    <col min="2094" max="2094" width="14.85546875" style="89" customWidth="1"/>
    <col min="2095" max="2095" width="12.7109375" style="89" customWidth="1"/>
    <col min="2096" max="2096" width="14.85546875" style="89" customWidth="1"/>
    <col min="2097" max="2100" width="12.7109375" style="89" customWidth="1"/>
    <col min="2101" max="2101" width="14.85546875" style="89" customWidth="1"/>
    <col min="2102" max="2103" width="12.7109375" style="89" customWidth="1"/>
    <col min="2104" max="2104" width="14.85546875" style="89" customWidth="1"/>
    <col min="2105" max="2105" width="12.7109375" style="89" customWidth="1"/>
    <col min="2106" max="2120" width="0" style="89" hidden="1"/>
    <col min="2121" max="2121" width="9.140625" style="89" customWidth="1"/>
    <col min="2122" max="2122" width="12" style="89" customWidth="1"/>
    <col min="2123" max="2123" width="66.28515625" style="89" customWidth="1"/>
    <col min="2124" max="2130" width="0" style="89" hidden="1" customWidth="1"/>
    <col min="2131" max="2131" width="15.140625" style="89" customWidth="1"/>
    <col min="2132" max="2132" width="0" style="89" hidden="1" customWidth="1"/>
    <col min="2133" max="2133" width="16.5703125" style="89" customWidth="1"/>
    <col min="2134" max="2137" width="0" style="89" hidden="1" customWidth="1"/>
    <col min="2138" max="2322" width="9.140625" style="89" customWidth="1"/>
    <col min="2323" max="2323" width="68.28515625" style="89" customWidth="1"/>
    <col min="2324" max="2332" width="0" style="89" hidden="1" customWidth="1"/>
    <col min="2333" max="2335" width="14.85546875" style="89" customWidth="1"/>
    <col min="2336" max="2338" width="0" style="89" hidden="1" customWidth="1"/>
    <col min="2339" max="2339" width="12.7109375" style="89" customWidth="1"/>
    <col min="2340" max="2340" width="14.85546875" style="89" customWidth="1"/>
    <col min="2341" max="2341" width="12.7109375" style="89" customWidth="1"/>
    <col min="2342" max="2342" width="12.42578125" style="89" customWidth="1"/>
    <col min="2343" max="2343" width="13.140625" style="89" customWidth="1"/>
    <col min="2344" max="2345" width="12.42578125" style="89" customWidth="1"/>
    <col min="2346" max="2349" width="12.7109375" style="89" customWidth="1"/>
    <col min="2350" max="2350" width="14.85546875" style="89" customWidth="1"/>
    <col min="2351" max="2351" width="12.7109375" style="89" customWidth="1"/>
    <col min="2352" max="2352" width="14.85546875" style="89" customWidth="1"/>
    <col min="2353" max="2356" width="12.7109375" style="89" customWidth="1"/>
    <col min="2357" max="2357" width="14.85546875" style="89" customWidth="1"/>
    <col min="2358" max="2359" width="12.7109375" style="89" customWidth="1"/>
    <col min="2360" max="2360" width="14.85546875" style="89" customWidth="1"/>
    <col min="2361" max="2361" width="12.7109375" style="89" customWidth="1"/>
    <col min="2362" max="2376" width="0" style="89" hidden="1"/>
    <col min="2377" max="2377" width="9.140625" style="89" customWidth="1"/>
    <col min="2378" max="2378" width="12" style="89" customWidth="1"/>
    <col min="2379" max="2379" width="66.28515625" style="89" customWidth="1"/>
    <col min="2380" max="2386" width="0" style="89" hidden="1" customWidth="1"/>
    <col min="2387" max="2387" width="15.140625" style="89" customWidth="1"/>
    <col min="2388" max="2388" width="0" style="89" hidden="1" customWidth="1"/>
    <col min="2389" max="2389" width="16.5703125" style="89" customWidth="1"/>
    <col min="2390" max="2393" width="0" style="89" hidden="1" customWidth="1"/>
    <col min="2394" max="2578" width="9.140625" style="89" customWidth="1"/>
    <col min="2579" max="2579" width="68.28515625" style="89" customWidth="1"/>
    <col min="2580" max="2588" width="0" style="89" hidden="1" customWidth="1"/>
    <col min="2589" max="2591" width="14.85546875" style="89" customWidth="1"/>
    <col min="2592" max="2594" width="0" style="89" hidden="1" customWidth="1"/>
    <col min="2595" max="2595" width="12.7109375" style="89" customWidth="1"/>
    <col min="2596" max="2596" width="14.85546875" style="89" customWidth="1"/>
    <col min="2597" max="2597" width="12.7109375" style="89" customWidth="1"/>
    <col min="2598" max="2598" width="12.42578125" style="89" customWidth="1"/>
    <col min="2599" max="2599" width="13.140625" style="89" customWidth="1"/>
    <col min="2600" max="2601" width="12.42578125" style="89" customWidth="1"/>
    <col min="2602" max="2605" width="12.7109375" style="89" customWidth="1"/>
    <col min="2606" max="2606" width="14.85546875" style="89" customWidth="1"/>
    <col min="2607" max="2607" width="12.7109375" style="89" customWidth="1"/>
    <col min="2608" max="2608" width="14.85546875" style="89" customWidth="1"/>
    <col min="2609" max="2612" width="12.7109375" style="89" customWidth="1"/>
    <col min="2613" max="2613" width="14.85546875" style="89" customWidth="1"/>
    <col min="2614" max="2615" width="12.7109375" style="89" customWidth="1"/>
    <col min="2616" max="2616" width="14.85546875" style="89" customWidth="1"/>
    <col min="2617" max="2617" width="12.7109375" style="89" customWidth="1"/>
    <col min="2618" max="2632" width="0" style="89" hidden="1"/>
    <col min="2633" max="2633" width="9.140625" style="89" customWidth="1"/>
    <col min="2634" max="2634" width="12" style="89" customWidth="1"/>
    <col min="2635" max="2635" width="66.28515625" style="89" customWidth="1"/>
    <col min="2636" max="2642" width="0" style="89" hidden="1" customWidth="1"/>
    <col min="2643" max="2643" width="15.140625" style="89" customWidth="1"/>
    <col min="2644" max="2644" width="0" style="89" hidden="1" customWidth="1"/>
    <col min="2645" max="2645" width="16.5703125" style="89" customWidth="1"/>
    <col min="2646" max="2649" width="0" style="89" hidden="1" customWidth="1"/>
    <col min="2650" max="2834" width="9.140625" style="89" customWidth="1"/>
    <col min="2835" max="2835" width="68.28515625" style="89" customWidth="1"/>
    <col min="2836" max="2844" width="0" style="89" hidden="1" customWidth="1"/>
    <col min="2845" max="2847" width="14.85546875" style="89" customWidth="1"/>
    <col min="2848" max="2850" width="0" style="89" hidden="1" customWidth="1"/>
    <col min="2851" max="2851" width="12.7109375" style="89" customWidth="1"/>
    <col min="2852" max="2852" width="14.85546875" style="89" customWidth="1"/>
    <col min="2853" max="2853" width="12.7109375" style="89" customWidth="1"/>
    <col min="2854" max="2854" width="12.42578125" style="89" customWidth="1"/>
    <col min="2855" max="2855" width="13.140625" style="89" customWidth="1"/>
    <col min="2856" max="2857" width="12.42578125" style="89" customWidth="1"/>
    <col min="2858" max="2861" width="12.7109375" style="89" customWidth="1"/>
    <col min="2862" max="2862" width="14.85546875" style="89" customWidth="1"/>
    <col min="2863" max="2863" width="12.7109375" style="89" customWidth="1"/>
    <col min="2864" max="2864" width="14.85546875" style="89" customWidth="1"/>
    <col min="2865" max="2868" width="12.7109375" style="89" customWidth="1"/>
    <col min="2869" max="2869" width="14.85546875" style="89" customWidth="1"/>
    <col min="2870" max="2871" width="12.7109375" style="89" customWidth="1"/>
    <col min="2872" max="2872" width="14.85546875" style="89" customWidth="1"/>
    <col min="2873" max="2873" width="12.7109375" style="89" customWidth="1"/>
    <col min="2874" max="2888" width="0" style="89" hidden="1"/>
    <col min="2889" max="2889" width="9.140625" style="89" customWidth="1"/>
    <col min="2890" max="2890" width="12" style="89" customWidth="1"/>
    <col min="2891" max="2891" width="66.28515625" style="89" customWidth="1"/>
    <col min="2892" max="2898" width="0" style="89" hidden="1" customWidth="1"/>
    <col min="2899" max="2899" width="15.140625" style="89" customWidth="1"/>
    <col min="2900" max="2900" width="0" style="89" hidden="1" customWidth="1"/>
    <col min="2901" max="2901" width="16.5703125" style="89" customWidth="1"/>
    <col min="2902" max="2905" width="0" style="89" hidden="1" customWidth="1"/>
    <col min="2906" max="3090" width="9.140625" style="89" customWidth="1"/>
    <col min="3091" max="3091" width="68.28515625" style="89" customWidth="1"/>
    <col min="3092" max="3100" width="0" style="89" hidden="1" customWidth="1"/>
    <col min="3101" max="3103" width="14.85546875" style="89" customWidth="1"/>
    <col min="3104" max="3106" width="0" style="89" hidden="1" customWidth="1"/>
    <col min="3107" max="3107" width="12.7109375" style="89" customWidth="1"/>
    <col min="3108" max="3108" width="14.85546875" style="89" customWidth="1"/>
    <col min="3109" max="3109" width="12.7109375" style="89" customWidth="1"/>
    <col min="3110" max="3110" width="12.42578125" style="89" customWidth="1"/>
    <col min="3111" max="3111" width="13.140625" style="89" customWidth="1"/>
    <col min="3112" max="3113" width="12.42578125" style="89" customWidth="1"/>
    <col min="3114" max="3117" width="12.7109375" style="89" customWidth="1"/>
    <col min="3118" max="3118" width="14.85546875" style="89" customWidth="1"/>
    <col min="3119" max="3119" width="12.7109375" style="89" customWidth="1"/>
    <col min="3120" max="3120" width="14.85546875" style="89" customWidth="1"/>
    <col min="3121" max="3124" width="12.7109375" style="89" customWidth="1"/>
    <col min="3125" max="3125" width="14.85546875" style="89" customWidth="1"/>
    <col min="3126" max="3127" width="12.7109375" style="89" customWidth="1"/>
    <col min="3128" max="3128" width="14.85546875" style="89" customWidth="1"/>
    <col min="3129" max="3129" width="12.7109375" style="89" customWidth="1"/>
    <col min="3130" max="3144" width="0" style="89" hidden="1"/>
    <col min="3145" max="3145" width="9.140625" style="89" customWidth="1"/>
    <col min="3146" max="3146" width="12" style="89" customWidth="1"/>
    <col min="3147" max="3147" width="66.28515625" style="89" customWidth="1"/>
    <col min="3148" max="3154" width="0" style="89" hidden="1" customWidth="1"/>
    <col min="3155" max="3155" width="15.140625" style="89" customWidth="1"/>
    <col min="3156" max="3156" width="0" style="89" hidden="1" customWidth="1"/>
    <col min="3157" max="3157" width="16.5703125" style="89" customWidth="1"/>
    <col min="3158" max="3161" width="0" style="89" hidden="1" customWidth="1"/>
    <col min="3162" max="3346" width="9.140625" style="89" customWidth="1"/>
    <col min="3347" max="3347" width="68.28515625" style="89" customWidth="1"/>
    <col min="3348" max="3356" width="0" style="89" hidden="1" customWidth="1"/>
    <col min="3357" max="3359" width="14.85546875" style="89" customWidth="1"/>
    <col min="3360" max="3362" width="0" style="89" hidden="1" customWidth="1"/>
    <col min="3363" max="3363" width="12.7109375" style="89" customWidth="1"/>
    <col min="3364" max="3364" width="14.85546875" style="89" customWidth="1"/>
    <col min="3365" max="3365" width="12.7109375" style="89" customWidth="1"/>
    <col min="3366" max="3366" width="12.42578125" style="89" customWidth="1"/>
    <col min="3367" max="3367" width="13.140625" style="89" customWidth="1"/>
    <col min="3368" max="3369" width="12.42578125" style="89" customWidth="1"/>
    <col min="3370" max="3373" width="12.7109375" style="89" customWidth="1"/>
    <col min="3374" max="3374" width="14.85546875" style="89" customWidth="1"/>
    <col min="3375" max="3375" width="12.7109375" style="89" customWidth="1"/>
    <col min="3376" max="3376" width="14.85546875" style="89" customWidth="1"/>
    <col min="3377" max="3380" width="12.7109375" style="89" customWidth="1"/>
    <col min="3381" max="3381" width="14.85546875" style="89" customWidth="1"/>
    <col min="3382" max="3383" width="12.7109375" style="89" customWidth="1"/>
    <col min="3384" max="3384" width="14.85546875" style="89" customWidth="1"/>
    <col min="3385" max="3385" width="12.7109375" style="89" customWidth="1"/>
    <col min="3386" max="3400" width="0" style="89" hidden="1"/>
    <col min="3401" max="3401" width="9.140625" style="89" customWidth="1"/>
    <col min="3402" max="3402" width="12" style="89" customWidth="1"/>
    <col min="3403" max="3403" width="66.28515625" style="89" customWidth="1"/>
    <col min="3404" max="3410" width="0" style="89" hidden="1" customWidth="1"/>
    <col min="3411" max="3411" width="15.140625" style="89" customWidth="1"/>
    <col min="3412" max="3412" width="0" style="89" hidden="1" customWidth="1"/>
    <col min="3413" max="3413" width="16.5703125" style="89" customWidth="1"/>
    <col min="3414" max="3417" width="0" style="89" hidden="1" customWidth="1"/>
    <col min="3418" max="3602" width="9.140625" style="89" customWidth="1"/>
    <col min="3603" max="3603" width="68.28515625" style="89" customWidth="1"/>
    <col min="3604" max="3612" width="0" style="89" hidden="1" customWidth="1"/>
    <col min="3613" max="3615" width="14.85546875" style="89" customWidth="1"/>
    <col min="3616" max="3618" width="0" style="89" hidden="1" customWidth="1"/>
    <col min="3619" max="3619" width="12.7109375" style="89" customWidth="1"/>
    <col min="3620" max="3620" width="14.85546875" style="89" customWidth="1"/>
    <col min="3621" max="3621" width="12.7109375" style="89" customWidth="1"/>
    <col min="3622" max="3622" width="12.42578125" style="89" customWidth="1"/>
    <col min="3623" max="3623" width="13.140625" style="89" customWidth="1"/>
    <col min="3624" max="3625" width="12.42578125" style="89" customWidth="1"/>
    <col min="3626" max="3629" width="12.7109375" style="89" customWidth="1"/>
    <col min="3630" max="3630" width="14.85546875" style="89" customWidth="1"/>
    <col min="3631" max="3631" width="12.7109375" style="89" customWidth="1"/>
    <col min="3632" max="3632" width="14.85546875" style="89" customWidth="1"/>
    <col min="3633" max="3636" width="12.7109375" style="89" customWidth="1"/>
    <col min="3637" max="3637" width="14.85546875" style="89" customWidth="1"/>
    <col min="3638" max="3639" width="12.7109375" style="89" customWidth="1"/>
    <col min="3640" max="3640" width="14.85546875" style="89" customWidth="1"/>
    <col min="3641" max="3641" width="12.7109375" style="89" customWidth="1"/>
    <col min="3642" max="3656" width="0" style="89" hidden="1"/>
    <col min="3657" max="3657" width="9.140625" style="89" customWidth="1"/>
    <col min="3658" max="3658" width="12" style="89" customWidth="1"/>
    <col min="3659" max="3659" width="66.28515625" style="89" customWidth="1"/>
    <col min="3660" max="3666" width="0" style="89" hidden="1" customWidth="1"/>
    <col min="3667" max="3667" width="15.140625" style="89" customWidth="1"/>
    <col min="3668" max="3668" width="0" style="89" hidden="1" customWidth="1"/>
    <col min="3669" max="3669" width="16.5703125" style="89" customWidth="1"/>
    <col min="3670" max="3673" width="0" style="89" hidden="1" customWidth="1"/>
    <col min="3674" max="3858" width="9.140625" style="89" customWidth="1"/>
    <col min="3859" max="3859" width="68.28515625" style="89" customWidth="1"/>
    <col min="3860" max="3868" width="0" style="89" hidden="1" customWidth="1"/>
    <col min="3869" max="3871" width="14.85546875" style="89" customWidth="1"/>
    <col min="3872" max="3874" width="0" style="89" hidden="1" customWidth="1"/>
    <col min="3875" max="3875" width="12.7109375" style="89" customWidth="1"/>
    <col min="3876" max="3876" width="14.85546875" style="89" customWidth="1"/>
    <col min="3877" max="3877" width="12.7109375" style="89" customWidth="1"/>
    <col min="3878" max="3878" width="12.42578125" style="89" customWidth="1"/>
    <col min="3879" max="3879" width="13.140625" style="89" customWidth="1"/>
    <col min="3880" max="3881" width="12.42578125" style="89" customWidth="1"/>
    <col min="3882" max="3885" width="12.7109375" style="89" customWidth="1"/>
    <col min="3886" max="3886" width="14.85546875" style="89" customWidth="1"/>
    <col min="3887" max="3887" width="12.7109375" style="89" customWidth="1"/>
    <col min="3888" max="3888" width="14.85546875" style="89" customWidth="1"/>
    <col min="3889" max="3892" width="12.7109375" style="89" customWidth="1"/>
    <col min="3893" max="3893" width="14.85546875" style="89" customWidth="1"/>
    <col min="3894" max="3895" width="12.7109375" style="89" customWidth="1"/>
    <col min="3896" max="3896" width="14.85546875" style="89" customWidth="1"/>
    <col min="3897" max="3897" width="12.7109375" style="89" customWidth="1"/>
    <col min="3898" max="3912" width="0" style="89" hidden="1"/>
    <col min="3913" max="3913" width="9.140625" style="89" customWidth="1"/>
    <col min="3914" max="3914" width="12" style="89" customWidth="1"/>
    <col min="3915" max="3915" width="66.28515625" style="89" customWidth="1"/>
    <col min="3916" max="3922" width="0" style="89" hidden="1" customWidth="1"/>
    <col min="3923" max="3923" width="15.140625" style="89" customWidth="1"/>
    <col min="3924" max="3924" width="0" style="89" hidden="1" customWidth="1"/>
    <col min="3925" max="3925" width="16.5703125" style="89" customWidth="1"/>
    <col min="3926" max="3929" width="0" style="89" hidden="1" customWidth="1"/>
    <col min="3930" max="4114" width="9.140625" style="89" customWidth="1"/>
    <col min="4115" max="4115" width="68.28515625" style="89" customWidth="1"/>
    <col min="4116" max="4124" width="0" style="89" hidden="1" customWidth="1"/>
    <col min="4125" max="4127" width="14.85546875" style="89" customWidth="1"/>
    <col min="4128" max="4130" width="0" style="89" hidden="1" customWidth="1"/>
    <col min="4131" max="4131" width="12.7109375" style="89" customWidth="1"/>
    <col min="4132" max="4132" width="14.85546875" style="89" customWidth="1"/>
    <col min="4133" max="4133" width="12.7109375" style="89" customWidth="1"/>
    <col min="4134" max="4134" width="12.42578125" style="89" customWidth="1"/>
    <col min="4135" max="4135" width="13.140625" style="89" customWidth="1"/>
    <col min="4136" max="4137" width="12.42578125" style="89" customWidth="1"/>
    <col min="4138" max="4141" width="12.7109375" style="89" customWidth="1"/>
    <col min="4142" max="4142" width="14.85546875" style="89" customWidth="1"/>
    <col min="4143" max="4143" width="12.7109375" style="89" customWidth="1"/>
    <col min="4144" max="4144" width="14.85546875" style="89" customWidth="1"/>
    <col min="4145" max="4148" width="12.7109375" style="89" customWidth="1"/>
    <col min="4149" max="4149" width="14.85546875" style="89" customWidth="1"/>
    <col min="4150" max="4151" width="12.7109375" style="89" customWidth="1"/>
    <col min="4152" max="4152" width="14.85546875" style="89" customWidth="1"/>
    <col min="4153" max="4153" width="12.7109375" style="89" customWidth="1"/>
    <col min="4154" max="4168" width="0" style="89" hidden="1"/>
    <col min="4169" max="4169" width="9.140625" style="89" customWidth="1"/>
    <col min="4170" max="4170" width="12" style="89" customWidth="1"/>
    <col min="4171" max="4171" width="66.28515625" style="89" customWidth="1"/>
    <col min="4172" max="4178" width="0" style="89" hidden="1" customWidth="1"/>
    <col min="4179" max="4179" width="15.140625" style="89" customWidth="1"/>
    <col min="4180" max="4180" width="0" style="89" hidden="1" customWidth="1"/>
    <col min="4181" max="4181" width="16.5703125" style="89" customWidth="1"/>
    <col min="4182" max="4185" width="0" style="89" hidden="1" customWidth="1"/>
    <col min="4186" max="4370" width="9.140625" style="89" customWidth="1"/>
    <col min="4371" max="4371" width="68.28515625" style="89" customWidth="1"/>
    <col min="4372" max="4380" width="0" style="89" hidden="1" customWidth="1"/>
    <col min="4381" max="4383" width="14.85546875" style="89" customWidth="1"/>
    <col min="4384" max="4386" width="0" style="89" hidden="1" customWidth="1"/>
    <col min="4387" max="4387" width="12.7109375" style="89" customWidth="1"/>
    <col min="4388" max="4388" width="14.85546875" style="89" customWidth="1"/>
    <col min="4389" max="4389" width="12.7109375" style="89" customWidth="1"/>
    <col min="4390" max="4390" width="12.42578125" style="89" customWidth="1"/>
    <col min="4391" max="4391" width="13.140625" style="89" customWidth="1"/>
    <col min="4392" max="4393" width="12.42578125" style="89" customWidth="1"/>
    <col min="4394" max="4397" width="12.7109375" style="89" customWidth="1"/>
    <col min="4398" max="4398" width="14.85546875" style="89" customWidth="1"/>
    <col min="4399" max="4399" width="12.7109375" style="89" customWidth="1"/>
    <col min="4400" max="4400" width="14.85546875" style="89" customWidth="1"/>
    <col min="4401" max="4404" width="12.7109375" style="89" customWidth="1"/>
    <col min="4405" max="4405" width="14.85546875" style="89" customWidth="1"/>
    <col min="4406" max="4407" width="12.7109375" style="89" customWidth="1"/>
    <col min="4408" max="4408" width="14.85546875" style="89" customWidth="1"/>
    <col min="4409" max="4409" width="12.7109375" style="89" customWidth="1"/>
    <col min="4410" max="4424" width="0" style="89" hidden="1"/>
    <col min="4425" max="4425" width="9.140625" style="89" customWidth="1"/>
    <col min="4426" max="4426" width="12" style="89" customWidth="1"/>
    <col min="4427" max="4427" width="66.28515625" style="89" customWidth="1"/>
    <col min="4428" max="4434" width="0" style="89" hidden="1" customWidth="1"/>
    <col min="4435" max="4435" width="15.140625" style="89" customWidth="1"/>
    <col min="4436" max="4436" width="0" style="89" hidden="1" customWidth="1"/>
    <col min="4437" max="4437" width="16.5703125" style="89" customWidth="1"/>
    <col min="4438" max="4441" width="0" style="89" hidden="1" customWidth="1"/>
    <col min="4442" max="4626" width="9.140625" style="89" customWidth="1"/>
    <col min="4627" max="4627" width="68.28515625" style="89" customWidth="1"/>
    <col min="4628" max="4636" width="0" style="89" hidden="1" customWidth="1"/>
    <col min="4637" max="4639" width="14.85546875" style="89" customWidth="1"/>
    <col min="4640" max="4642" width="0" style="89" hidden="1" customWidth="1"/>
    <col min="4643" max="4643" width="12.7109375" style="89" customWidth="1"/>
    <col min="4644" max="4644" width="14.85546875" style="89" customWidth="1"/>
    <col min="4645" max="4645" width="12.7109375" style="89" customWidth="1"/>
    <col min="4646" max="4646" width="12.42578125" style="89" customWidth="1"/>
    <col min="4647" max="4647" width="13.140625" style="89" customWidth="1"/>
    <col min="4648" max="4649" width="12.42578125" style="89" customWidth="1"/>
    <col min="4650" max="4653" width="12.7109375" style="89" customWidth="1"/>
    <col min="4654" max="4654" width="14.85546875" style="89" customWidth="1"/>
    <col min="4655" max="4655" width="12.7109375" style="89" customWidth="1"/>
    <col min="4656" max="4656" width="14.85546875" style="89" customWidth="1"/>
    <col min="4657" max="4660" width="12.7109375" style="89" customWidth="1"/>
    <col min="4661" max="4661" width="14.85546875" style="89" customWidth="1"/>
    <col min="4662" max="4663" width="12.7109375" style="89" customWidth="1"/>
    <col min="4664" max="4664" width="14.85546875" style="89" customWidth="1"/>
    <col min="4665" max="4665" width="12.7109375" style="89" customWidth="1"/>
    <col min="4666" max="4680" width="0" style="89" hidden="1"/>
    <col min="4681" max="4681" width="9.140625" style="89" customWidth="1"/>
    <col min="4682" max="4682" width="12" style="89" customWidth="1"/>
    <col min="4683" max="4683" width="66.28515625" style="89" customWidth="1"/>
    <col min="4684" max="4690" width="0" style="89" hidden="1" customWidth="1"/>
    <col min="4691" max="4691" width="15.140625" style="89" customWidth="1"/>
    <col min="4692" max="4692" width="0" style="89" hidden="1" customWidth="1"/>
    <col min="4693" max="4693" width="16.5703125" style="89" customWidth="1"/>
    <col min="4694" max="4697" width="0" style="89" hidden="1" customWidth="1"/>
    <col min="4698" max="4882" width="9.140625" style="89" customWidth="1"/>
    <col min="4883" max="4883" width="68.28515625" style="89" customWidth="1"/>
    <col min="4884" max="4892" width="0" style="89" hidden="1" customWidth="1"/>
    <col min="4893" max="4895" width="14.85546875" style="89" customWidth="1"/>
    <col min="4896" max="4898" width="0" style="89" hidden="1" customWidth="1"/>
    <col min="4899" max="4899" width="12.7109375" style="89" customWidth="1"/>
    <col min="4900" max="4900" width="14.85546875" style="89" customWidth="1"/>
    <col min="4901" max="4901" width="12.7109375" style="89" customWidth="1"/>
    <col min="4902" max="4902" width="12.42578125" style="89" customWidth="1"/>
    <col min="4903" max="4903" width="13.140625" style="89" customWidth="1"/>
    <col min="4904" max="4905" width="12.42578125" style="89" customWidth="1"/>
    <col min="4906" max="4909" width="12.7109375" style="89" customWidth="1"/>
    <col min="4910" max="4910" width="14.85546875" style="89" customWidth="1"/>
    <col min="4911" max="4911" width="12.7109375" style="89" customWidth="1"/>
    <col min="4912" max="4912" width="14.85546875" style="89" customWidth="1"/>
    <col min="4913" max="4916" width="12.7109375" style="89" customWidth="1"/>
    <col min="4917" max="4917" width="14.85546875" style="89" customWidth="1"/>
    <col min="4918" max="4919" width="12.7109375" style="89" customWidth="1"/>
    <col min="4920" max="4920" width="14.85546875" style="89" customWidth="1"/>
    <col min="4921" max="4921" width="12.7109375" style="89" customWidth="1"/>
    <col min="4922" max="4936" width="0" style="89" hidden="1"/>
    <col min="4937" max="4937" width="9.140625" style="89" customWidth="1"/>
    <col min="4938" max="4938" width="12" style="89" customWidth="1"/>
    <col min="4939" max="4939" width="66.28515625" style="89" customWidth="1"/>
    <col min="4940" max="4946" width="0" style="89" hidden="1" customWidth="1"/>
    <col min="4947" max="4947" width="15.140625" style="89" customWidth="1"/>
    <col min="4948" max="4948" width="0" style="89" hidden="1" customWidth="1"/>
    <col min="4949" max="4949" width="16.5703125" style="89" customWidth="1"/>
    <col min="4950" max="4953" width="0" style="89" hidden="1" customWidth="1"/>
    <col min="4954" max="5138" width="9.140625" style="89" customWidth="1"/>
    <col min="5139" max="5139" width="68.28515625" style="89" customWidth="1"/>
    <col min="5140" max="5148" width="0" style="89" hidden="1" customWidth="1"/>
    <col min="5149" max="5151" width="14.85546875" style="89" customWidth="1"/>
    <col min="5152" max="5154" width="0" style="89" hidden="1" customWidth="1"/>
    <col min="5155" max="5155" width="12.7109375" style="89" customWidth="1"/>
    <col min="5156" max="5156" width="14.85546875" style="89" customWidth="1"/>
    <col min="5157" max="5157" width="12.7109375" style="89" customWidth="1"/>
    <col min="5158" max="5158" width="12.42578125" style="89" customWidth="1"/>
    <col min="5159" max="5159" width="13.140625" style="89" customWidth="1"/>
    <col min="5160" max="5161" width="12.42578125" style="89" customWidth="1"/>
    <col min="5162" max="5165" width="12.7109375" style="89" customWidth="1"/>
    <col min="5166" max="5166" width="14.85546875" style="89" customWidth="1"/>
    <col min="5167" max="5167" width="12.7109375" style="89" customWidth="1"/>
    <col min="5168" max="5168" width="14.85546875" style="89" customWidth="1"/>
    <col min="5169" max="5172" width="12.7109375" style="89" customWidth="1"/>
    <col min="5173" max="5173" width="14.85546875" style="89" customWidth="1"/>
    <col min="5174" max="5175" width="12.7109375" style="89" customWidth="1"/>
    <col min="5176" max="5176" width="14.85546875" style="89" customWidth="1"/>
    <col min="5177" max="5177" width="12.7109375" style="89" customWidth="1"/>
    <col min="5178" max="5192" width="0" style="89" hidden="1"/>
    <col min="5193" max="5193" width="9.140625" style="89" customWidth="1"/>
    <col min="5194" max="5194" width="12" style="89" customWidth="1"/>
    <col min="5195" max="5195" width="66.28515625" style="89" customWidth="1"/>
    <col min="5196" max="5202" width="0" style="89" hidden="1" customWidth="1"/>
    <col min="5203" max="5203" width="15.140625" style="89" customWidth="1"/>
    <col min="5204" max="5204" width="0" style="89" hidden="1" customWidth="1"/>
    <col min="5205" max="5205" width="16.5703125" style="89" customWidth="1"/>
    <col min="5206" max="5209" width="0" style="89" hidden="1" customWidth="1"/>
    <col min="5210" max="5394" width="9.140625" style="89" customWidth="1"/>
    <col min="5395" max="5395" width="68.28515625" style="89" customWidth="1"/>
    <col min="5396" max="5404" width="0" style="89" hidden="1" customWidth="1"/>
    <col min="5405" max="5407" width="14.85546875" style="89" customWidth="1"/>
    <col min="5408" max="5410" width="0" style="89" hidden="1" customWidth="1"/>
    <col min="5411" max="5411" width="12.7109375" style="89" customWidth="1"/>
    <col min="5412" max="5412" width="14.85546875" style="89" customWidth="1"/>
    <col min="5413" max="5413" width="12.7109375" style="89" customWidth="1"/>
    <col min="5414" max="5414" width="12.42578125" style="89" customWidth="1"/>
    <col min="5415" max="5415" width="13.140625" style="89" customWidth="1"/>
    <col min="5416" max="5417" width="12.42578125" style="89" customWidth="1"/>
    <col min="5418" max="5421" width="12.7109375" style="89" customWidth="1"/>
    <col min="5422" max="5422" width="14.85546875" style="89" customWidth="1"/>
    <col min="5423" max="5423" width="12.7109375" style="89" customWidth="1"/>
    <col min="5424" max="5424" width="14.85546875" style="89" customWidth="1"/>
    <col min="5425" max="5428" width="12.7109375" style="89" customWidth="1"/>
    <col min="5429" max="5429" width="14.85546875" style="89" customWidth="1"/>
    <col min="5430" max="5431" width="12.7109375" style="89" customWidth="1"/>
    <col min="5432" max="5432" width="14.85546875" style="89" customWidth="1"/>
    <col min="5433" max="5433" width="12.7109375" style="89" customWidth="1"/>
    <col min="5434" max="5448" width="0" style="89" hidden="1"/>
    <col min="5449" max="5449" width="9.140625" style="89" customWidth="1"/>
    <col min="5450" max="5450" width="12" style="89" customWidth="1"/>
    <col min="5451" max="5451" width="66.28515625" style="89" customWidth="1"/>
    <col min="5452" max="5458" width="0" style="89" hidden="1" customWidth="1"/>
    <col min="5459" max="5459" width="15.140625" style="89" customWidth="1"/>
    <col min="5460" max="5460" width="0" style="89" hidden="1" customWidth="1"/>
    <col min="5461" max="5461" width="16.5703125" style="89" customWidth="1"/>
    <col min="5462" max="5465" width="0" style="89" hidden="1" customWidth="1"/>
    <col min="5466" max="5650" width="9.140625" style="89" customWidth="1"/>
    <col min="5651" max="5651" width="68.28515625" style="89" customWidth="1"/>
    <col min="5652" max="5660" width="0" style="89" hidden="1" customWidth="1"/>
    <col min="5661" max="5663" width="14.85546875" style="89" customWidth="1"/>
    <col min="5664" max="5666" width="0" style="89" hidden="1" customWidth="1"/>
    <col min="5667" max="5667" width="12.7109375" style="89" customWidth="1"/>
    <col min="5668" max="5668" width="14.85546875" style="89" customWidth="1"/>
    <col min="5669" max="5669" width="12.7109375" style="89" customWidth="1"/>
    <col min="5670" max="5670" width="12.42578125" style="89" customWidth="1"/>
    <col min="5671" max="5671" width="13.140625" style="89" customWidth="1"/>
    <col min="5672" max="5673" width="12.42578125" style="89" customWidth="1"/>
    <col min="5674" max="5677" width="12.7109375" style="89" customWidth="1"/>
    <col min="5678" max="5678" width="14.85546875" style="89" customWidth="1"/>
    <col min="5679" max="5679" width="12.7109375" style="89" customWidth="1"/>
    <col min="5680" max="5680" width="14.85546875" style="89" customWidth="1"/>
    <col min="5681" max="5684" width="12.7109375" style="89" customWidth="1"/>
    <col min="5685" max="5685" width="14.85546875" style="89" customWidth="1"/>
    <col min="5686" max="5687" width="12.7109375" style="89" customWidth="1"/>
    <col min="5688" max="5688" width="14.85546875" style="89" customWidth="1"/>
    <col min="5689" max="5689" width="12.7109375" style="89" customWidth="1"/>
    <col min="5690" max="5704" width="0" style="89" hidden="1"/>
    <col min="5705" max="5705" width="9.140625" style="89" customWidth="1"/>
    <col min="5706" max="5706" width="12" style="89" customWidth="1"/>
    <col min="5707" max="5707" width="66.28515625" style="89" customWidth="1"/>
    <col min="5708" max="5714" width="0" style="89" hidden="1" customWidth="1"/>
    <col min="5715" max="5715" width="15.140625" style="89" customWidth="1"/>
    <col min="5716" max="5716" width="0" style="89" hidden="1" customWidth="1"/>
    <col min="5717" max="5717" width="16.5703125" style="89" customWidth="1"/>
    <col min="5718" max="5721" width="0" style="89" hidden="1" customWidth="1"/>
    <col min="5722" max="5906" width="9.140625" style="89" customWidth="1"/>
    <col min="5907" max="5907" width="68.28515625" style="89" customWidth="1"/>
    <col min="5908" max="5916" width="0" style="89" hidden="1" customWidth="1"/>
    <col min="5917" max="5919" width="14.85546875" style="89" customWidth="1"/>
    <col min="5920" max="5922" width="0" style="89" hidden="1" customWidth="1"/>
    <col min="5923" max="5923" width="12.7109375" style="89" customWidth="1"/>
    <col min="5924" max="5924" width="14.85546875" style="89" customWidth="1"/>
    <col min="5925" max="5925" width="12.7109375" style="89" customWidth="1"/>
    <col min="5926" max="5926" width="12.42578125" style="89" customWidth="1"/>
    <col min="5927" max="5927" width="13.140625" style="89" customWidth="1"/>
    <col min="5928" max="5929" width="12.42578125" style="89" customWidth="1"/>
    <col min="5930" max="5933" width="12.7109375" style="89" customWidth="1"/>
    <col min="5934" max="5934" width="14.85546875" style="89" customWidth="1"/>
    <col min="5935" max="5935" width="12.7109375" style="89" customWidth="1"/>
    <col min="5936" max="5936" width="14.85546875" style="89" customWidth="1"/>
    <col min="5937" max="5940" width="12.7109375" style="89" customWidth="1"/>
    <col min="5941" max="5941" width="14.85546875" style="89" customWidth="1"/>
    <col min="5942" max="5943" width="12.7109375" style="89" customWidth="1"/>
    <col min="5944" max="5944" width="14.85546875" style="89" customWidth="1"/>
    <col min="5945" max="5945" width="12.7109375" style="89" customWidth="1"/>
    <col min="5946" max="5960" width="0" style="89" hidden="1"/>
    <col min="5961" max="5961" width="9.140625" style="89" customWidth="1"/>
    <col min="5962" max="5962" width="12" style="89" customWidth="1"/>
    <col min="5963" max="5963" width="66.28515625" style="89" customWidth="1"/>
    <col min="5964" max="5970" width="0" style="89" hidden="1" customWidth="1"/>
    <col min="5971" max="5971" width="15.140625" style="89" customWidth="1"/>
    <col min="5972" max="5972" width="0" style="89" hidden="1" customWidth="1"/>
    <col min="5973" max="5973" width="16.5703125" style="89" customWidth="1"/>
    <col min="5974" max="5977" width="0" style="89" hidden="1" customWidth="1"/>
    <col min="5978" max="6162" width="9.140625" style="89" customWidth="1"/>
    <col min="6163" max="6163" width="68.28515625" style="89" customWidth="1"/>
    <col min="6164" max="6172" width="0" style="89" hidden="1" customWidth="1"/>
    <col min="6173" max="6175" width="14.85546875" style="89" customWidth="1"/>
    <col min="6176" max="6178" width="0" style="89" hidden="1" customWidth="1"/>
    <col min="6179" max="6179" width="12.7109375" style="89" customWidth="1"/>
    <col min="6180" max="6180" width="14.85546875" style="89" customWidth="1"/>
    <col min="6181" max="6181" width="12.7109375" style="89" customWidth="1"/>
    <col min="6182" max="6182" width="12.42578125" style="89" customWidth="1"/>
    <col min="6183" max="6183" width="13.140625" style="89" customWidth="1"/>
    <col min="6184" max="6185" width="12.42578125" style="89" customWidth="1"/>
    <col min="6186" max="6189" width="12.7109375" style="89" customWidth="1"/>
    <col min="6190" max="6190" width="14.85546875" style="89" customWidth="1"/>
    <col min="6191" max="6191" width="12.7109375" style="89" customWidth="1"/>
    <col min="6192" max="6192" width="14.85546875" style="89" customWidth="1"/>
    <col min="6193" max="6196" width="12.7109375" style="89" customWidth="1"/>
    <col min="6197" max="6197" width="14.85546875" style="89" customWidth="1"/>
    <col min="6198" max="6199" width="12.7109375" style="89" customWidth="1"/>
    <col min="6200" max="6200" width="14.85546875" style="89" customWidth="1"/>
    <col min="6201" max="6201" width="12.7109375" style="89" customWidth="1"/>
    <col min="6202" max="6216" width="0" style="89" hidden="1"/>
    <col min="6217" max="6217" width="9.140625" style="89" customWidth="1"/>
    <col min="6218" max="6218" width="12" style="89" customWidth="1"/>
    <col min="6219" max="6219" width="66.28515625" style="89" customWidth="1"/>
    <col min="6220" max="6226" width="0" style="89" hidden="1" customWidth="1"/>
    <col min="6227" max="6227" width="15.140625" style="89" customWidth="1"/>
    <col min="6228" max="6228" width="0" style="89" hidden="1" customWidth="1"/>
    <col min="6229" max="6229" width="16.5703125" style="89" customWidth="1"/>
    <col min="6230" max="6233" width="0" style="89" hidden="1" customWidth="1"/>
    <col min="6234" max="6418" width="9.140625" style="89" customWidth="1"/>
    <col min="6419" max="6419" width="68.28515625" style="89" customWidth="1"/>
    <col min="6420" max="6428" width="0" style="89" hidden="1" customWidth="1"/>
    <col min="6429" max="6431" width="14.85546875" style="89" customWidth="1"/>
    <col min="6432" max="6434" width="0" style="89" hidden="1" customWidth="1"/>
    <col min="6435" max="6435" width="12.7109375" style="89" customWidth="1"/>
    <col min="6436" max="6436" width="14.85546875" style="89" customWidth="1"/>
    <col min="6437" max="6437" width="12.7109375" style="89" customWidth="1"/>
    <col min="6438" max="6438" width="12.42578125" style="89" customWidth="1"/>
    <col min="6439" max="6439" width="13.140625" style="89" customWidth="1"/>
    <col min="6440" max="6441" width="12.42578125" style="89" customWidth="1"/>
    <col min="6442" max="6445" width="12.7109375" style="89" customWidth="1"/>
    <col min="6446" max="6446" width="14.85546875" style="89" customWidth="1"/>
    <col min="6447" max="6447" width="12.7109375" style="89" customWidth="1"/>
    <col min="6448" max="6448" width="14.85546875" style="89" customWidth="1"/>
    <col min="6449" max="6452" width="12.7109375" style="89" customWidth="1"/>
    <col min="6453" max="6453" width="14.85546875" style="89" customWidth="1"/>
    <col min="6454" max="6455" width="12.7109375" style="89" customWidth="1"/>
    <col min="6456" max="6456" width="14.85546875" style="89" customWidth="1"/>
    <col min="6457" max="6457" width="12.7109375" style="89" customWidth="1"/>
    <col min="6458" max="6472" width="0" style="89" hidden="1"/>
    <col min="6473" max="6473" width="9.140625" style="89" customWidth="1"/>
    <col min="6474" max="6474" width="12" style="89" customWidth="1"/>
    <col min="6475" max="6475" width="66.28515625" style="89" customWidth="1"/>
    <col min="6476" max="6482" width="0" style="89" hidden="1" customWidth="1"/>
    <col min="6483" max="6483" width="15.140625" style="89" customWidth="1"/>
    <col min="6484" max="6484" width="0" style="89" hidden="1" customWidth="1"/>
    <col min="6485" max="6485" width="16.5703125" style="89" customWidth="1"/>
    <col min="6486" max="6489" width="0" style="89" hidden="1" customWidth="1"/>
    <col min="6490" max="6674" width="9.140625" style="89" customWidth="1"/>
    <col min="6675" max="6675" width="68.28515625" style="89" customWidth="1"/>
    <col min="6676" max="6684" width="0" style="89" hidden="1" customWidth="1"/>
    <col min="6685" max="6687" width="14.85546875" style="89" customWidth="1"/>
    <col min="6688" max="6690" width="0" style="89" hidden="1" customWidth="1"/>
    <col min="6691" max="6691" width="12.7109375" style="89" customWidth="1"/>
    <col min="6692" max="6692" width="14.85546875" style="89" customWidth="1"/>
    <col min="6693" max="6693" width="12.7109375" style="89" customWidth="1"/>
    <col min="6694" max="6694" width="12.42578125" style="89" customWidth="1"/>
    <col min="6695" max="6695" width="13.140625" style="89" customWidth="1"/>
    <col min="6696" max="6697" width="12.42578125" style="89" customWidth="1"/>
    <col min="6698" max="6701" width="12.7109375" style="89" customWidth="1"/>
    <col min="6702" max="6702" width="14.85546875" style="89" customWidth="1"/>
    <col min="6703" max="6703" width="12.7109375" style="89" customWidth="1"/>
    <col min="6704" max="6704" width="14.85546875" style="89" customWidth="1"/>
    <col min="6705" max="6708" width="12.7109375" style="89" customWidth="1"/>
    <col min="6709" max="6709" width="14.85546875" style="89" customWidth="1"/>
    <col min="6710" max="6711" width="12.7109375" style="89" customWidth="1"/>
    <col min="6712" max="6712" width="14.85546875" style="89" customWidth="1"/>
    <col min="6713" max="6713" width="12.7109375" style="89" customWidth="1"/>
    <col min="6714" max="6728" width="0" style="89" hidden="1"/>
    <col min="6729" max="6729" width="9.140625" style="89" customWidth="1"/>
    <col min="6730" max="6730" width="12" style="89" customWidth="1"/>
    <col min="6731" max="6731" width="66.28515625" style="89" customWidth="1"/>
    <col min="6732" max="6738" width="0" style="89" hidden="1" customWidth="1"/>
    <col min="6739" max="6739" width="15.140625" style="89" customWidth="1"/>
    <col min="6740" max="6740" width="0" style="89" hidden="1" customWidth="1"/>
    <col min="6741" max="6741" width="16.5703125" style="89" customWidth="1"/>
    <col min="6742" max="6745" width="0" style="89" hidden="1" customWidth="1"/>
    <col min="6746" max="6930" width="9.140625" style="89" customWidth="1"/>
    <col min="6931" max="6931" width="68.28515625" style="89" customWidth="1"/>
    <col min="6932" max="6940" width="0" style="89" hidden="1" customWidth="1"/>
    <col min="6941" max="6943" width="14.85546875" style="89" customWidth="1"/>
    <col min="6944" max="6946" width="0" style="89" hidden="1" customWidth="1"/>
    <col min="6947" max="6947" width="12.7109375" style="89" customWidth="1"/>
    <col min="6948" max="6948" width="14.85546875" style="89" customWidth="1"/>
    <col min="6949" max="6949" width="12.7109375" style="89" customWidth="1"/>
    <col min="6950" max="6950" width="12.42578125" style="89" customWidth="1"/>
    <col min="6951" max="6951" width="13.140625" style="89" customWidth="1"/>
    <col min="6952" max="6953" width="12.42578125" style="89" customWidth="1"/>
    <col min="6954" max="6957" width="12.7109375" style="89" customWidth="1"/>
    <col min="6958" max="6958" width="14.85546875" style="89" customWidth="1"/>
    <col min="6959" max="6959" width="12.7109375" style="89" customWidth="1"/>
    <col min="6960" max="6960" width="14.85546875" style="89" customWidth="1"/>
    <col min="6961" max="6964" width="12.7109375" style="89" customWidth="1"/>
    <col min="6965" max="6965" width="14.85546875" style="89" customWidth="1"/>
    <col min="6966" max="6967" width="12.7109375" style="89" customWidth="1"/>
    <col min="6968" max="6968" width="14.85546875" style="89" customWidth="1"/>
    <col min="6969" max="6969" width="12.7109375" style="89" customWidth="1"/>
    <col min="6970" max="6984" width="0" style="89" hidden="1"/>
    <col min="6985" max="6985" width="9.140625" style="89" customWidth="1"/>
    <col min="6986" max="6986" width="12" style="89" customWidth="1"/>
    <col min="6987" max="6987" width="66.28515625" style="89" customWidth="1"/>
    <col min="6988" max="6994" width="0" style="89" hidden="1" customWidth="1"/>
    <col min="6995" max="6995" width="15.140625" style="89" customWidth="1"/>
    <col min="6996" max="6996" width="0" style="89" hidden="1" customWidth="1"/>
    <col min="6997" max="6997" width="16.5703125" style="89" customWidth="1"/>
    <col min="6998" max="7001" width="0" style="89" hidden="1" customWidth="1"/>
    <col min="7002" max="7186" width="9.140625" style="89" customWidth="1"/>
    <col min="7187" max="7187" width="68.28515625" style="89" customWidth="1"/>
    <col min="7188" max="7196" width="0" style="89" hidden="1" customWidth="1"/>
    <col min="7197" max="7199" width="14.85546875" style="89" customWidth="1"/>
    <col min="7200" max="7202" width="0" style="89" hidden="1" customWidth="1"/>
    <col min="7203" max="7203" width="12.7109375" style="89" customWidth="1"/>
    <col min="7204" max="7204" width="14.85546875" style="89" customWidth="1"/>
    <col min="7205" max="7205" width="12.7109375" style="89" customWidth="1"/>
    <col min="7206" max="7206" width="12.42578125" style="89" customWidth="1"/>
    <col min="7207" max="7207" width="13.140625" style="89" customWidth="1"/>
    <col min="7208" max="7209" width="12.42578125" style="89" customWidth="1"/>
    <col min="7210" max="7213" width="12.7109375" style="89" customWidth="1"/>
    <col min="7214" max="7214" width="14.85546875" style="89" customWidth="1"/>
    <col min="7215" max="7215" width="12.7109375" style="89" customWidth="1"/>
    <col min="7216" max="7216" width="14.85546875" style="89" customWidth="1"/>
    <col min="7217" max="7220" width="12.7109375" style="89" customWidth="1"/>
    <col min="7221" max="7221" width="14.85546875" style="89" customWidth="1"/>
    <col min="7222" max="7223" width="12.7109375" style="89" customWidth="1"/>
    <col min="7224" max="7224" width="14.85546875" style="89" customWidth="1"/>
    <col min="7225" max="7225" width="12.7109375" style="89" customWidth="1"/>
    <col min="7226" max="7240" width="0" style="89" hidden="1"/>
    <col min="7241" max="7241" width="9.140625" style="89" customWidth="1"/>
    <col min="7242" max="7242" width="12" style="89" customWidth="1"/>
    <col min="7243" max="7243" width="66.28515625" style="89" customWidth="1"/>
    <col min="7244" max="7250" width="0" style="89" hidden="1" customWidth="1"/>
    <col min="7251" max="7251" width="15.140625" style="89" customWidth="1"/>
    <col min="7252" max="7252" width="0" style="89" hidden="1" customWidth="1"/>
    <col min="7253" max="7253" width="16.5703125" style="89" customWidth="1"/>
    <col min="7254" max="7257" width="0" style="89" hidden="1" customWidth="1"/>
    <col min="7258" max="7442" width="9.140625" style="89" customWidth="1"/>
    <col min="7443" max="7443" width="68.28515625" style="89" customWidth="1"/>
    <col min="7444" max="7452" width="0" style="89" hidden="1" customWidth="1"/>
    <col min="7453" max="7455" width="14.85546875" style="89" customWidth="1"/>
    <col min="7456" max="7458" width="0" style="89" hidden="1" customWidth="1"/>
    <col min="7459" max="7459" width="12.7109375" style="89" customWidth="1"/>
    <col min="7460" max="7460" width="14.85546875" style="89" customWidth="1"/>
    <col min="7461" max="7461" width="12.7109375" style="89" customWidth="1"/>
    <col min="7462" max="7462" width="12.42578125" style="89" customWidth="1"/>
    <col min="7463" max="7463" width="13.140625" style="89" customWidth="1"/>
    <col min="7464" max="7465" width="12.42578125" style="89" customWidth="1"/>
    <col min="7466" max="7469" width="12.7109375" style="89" customWidth="1"/>
    <col min="7470" max="7470" width="14.85546875" style="89" customWidth="1"/>
    <col min="7471" max="7471" width="12.7109375" style="89" customWidth="1"/>
    <col min="7472" max="7472" width="14.85546875" style="89" customWidth="1"/>
    <col min="7473" max="7476" width="12.7109375" style="89" customWidth="1"/>
    <col min="7477" max="7477" width="14.85546875" style="89" customWidth="1"/>
    <col min="7478" max="7479" width="12.7109375" style="89" customWidth="1"/>
    <col min="7480" max="7480" width="14.85546875" style="89" customWidth="1"/>
    <col min="7481" max="7481" width="12.7109375" style="89" customWidth="1"/>
    <col min="7482" max="7496" width="0" style="89" hidden="1"/>
    <col min="7497" max="7497" width="9.140625" style="89" customWidth="1"/>
    <col min="7498" max="7498" width="12" style="89" customWidth="1"/>
    <col min="7499" max="7499" width="66.28515625" style="89" customWidth="1"/>
    <col min="7500" max="7506" width="0" style="89" hidden="1" customWidth="1"/>
    <col min="7507" max="7507" width="15.140625" style="89" customWidth="1"/>
    <col min="7508" max="7508" width="0" style="89" hidden="1" customWidth="1"/>
    <col min="7509" max="7509" width="16.5703125" style="89" customWidth="1"/>
    <col min="7510" max="7513" width="0" style="89" hidden="1" customWidth="1"/>
    <col min="7514" max="7698" width="9.140625" style="89" customWidth="1"/>
    <col min="7699" max="7699" width="68.28515625" style="89" customWidth="1"/>
    <col min="7700" max="7708" width="0" style="89" hidden="1" customWidth="1"/>
    <col min="7709" max="7711" width="14.85546875" style="89" customWidth="1"/>
    <col min="7712" max="7714" width="0" style="89" hidden="1" customWidth="1"/>
    <col min="7715" max="7715" width="12.7109375" style="89" customWidth="1"/>
    <col min="7716" max="7716" width="14.85546875" style="89" customWidth="1"/>
    <col min="7717" max="7717" width="12.7109375" style="89" customWidth="1"/>
    <col min="7718" max="7718" width="12.42578125" style="89" customWidth="1"/>
    <col min="7719" max="7719" width="13.140625" style="89" customWidth="1"/>
    <col min="7720" max="7721" width="12.42578125" style="89" customWidth="1"/>
    <col min="7722" max="7725" width="12.7109375" style="89" customWidth="1"/>
    <col min="7726" max="7726" width="14.85546875" style="89" customWidth="1"/>
    <col min="7727" max="7727" width="12.7109375" style="89" customWidth="1"/>
    <col min="7728" max="7728" width="14.85546875" style="89" customWidth="1"/>
    <col min="7729" max="7732" width="12.7109375" style="89" customWidth="1"/>
    <col min="7733" max="7733" width="14.85546875" style="89" customWidth="1"/>
    <col min="7734" max="7735" width="12.7109375" style="89" customWidth="1"/>
    <col min="7736" max="7736" width="14.85546875" style="89" customWidth="1"/>
    <col min="7737" max="7737" width="12.7109375" style="89" customWidth="1"/>
    <col min="7738" max="7752" width="0" style="89" hidden="1"/>
    <col min="7753" max="7753" width="9.140625" style="89" customWidth="1"/>
    <col min="7754" max="7754" width="12" style="89" customWidth="1"/>
    <col min="7755" max="7755" width="66.28515625" style="89" customWidth="1"/>
    <col min="7756" max="7762" width="0" style="89" hidden="1" customWidth="1"/>
    <col min="7763" max="7763" width="15.140625" style="89" customWidth="1"/>
    <col min="7764" max="7764" width="0" style="89" hidden="1" customWidth="1"/>
    <col min="7765" max="7765" width="16.5703125" style="89" customWidth="1"/>
    <col min="7766" max="7769" width="0" style="89" hidden="1" customWidth="1"/>
    <col min="7770" max="7954" width="9.140625" style="89" customWidth="1"/>
    <col min="7955" max="7955" width="68.28515625" style="89" customWidth="1"/>
    <col min="7956" max="7964" width="0" style="89" hidden="1" customWidth="1"/>
    <col min="7965" max="7967" width="14.85546875" style="89" customWidth="1"/>
    <col min="7968" max="7970" width="0" style="89" hidden="1" customWidth="1"/>
    <col min="7971" max="7971" width="12.7109375" style="89" customWidth="1"/>
    <col min="7972" max="7972" width="14.85546875" style="89" customWidth="1"/>
    <col min="7973" max="7973" width="12.7109375" style="89" customWidth="1"/>
    <col min="7974" max="7974" width="12.42578125" style="89" customWidth="1"/>
    <col min="7975" max="7975" width="13.140625" style="89" customWidth="1"/>
    <col min="7976" max="7977" width="12.42578125" style="89" customWidth="1"/>
    <col min="7978" max="7981" width="12.7109375" style="89" customWidth="1"/>
    <col min="7982" max="7982" width="14.85546875" style="89" customWidth="1"/>
    <col min="7983" max="7983" width="12.7109375" style="89" customWidth="1"/>
    <col min="7984" max="7984" width="14.85546875" style="89" customWidth="1"/>
    <col min="7985" max="7988" width="12.7109375" style="89" customWidth="1"/>
    <col min="7989" max="7989" width="14.85546875" style="89" customWidth="1"/>
    <col min="7990" max="7991" width="12.7109375" style="89" customWidth="1"/>
    <col min="7992" max="7992" width="14.85546875" style="89" customWidth="1"/>
    <col min="7993" max="7993" width="12.7109375" style="89" customWidth="1"/>
    <col min="7994" max="8008" width="0" style="89" hidden="1"/>
    <col min="8009" max="8009" width="9.140625" style="89" customWidth="1"/>
    <col min="8010" max="8010" width="12" style="89" customWidth="1"/>
    <col min="8011" max="8011" width="66.28515625" style="89" customWidth="1"/>
    <col min="8012" max="8018" width="0" style="89" hidden="1" customWidth="1"/>
    <col min="8019" max="8019" width="15.140625" style="89" customWidth="1"/>
    <col min="8020" max="8020" width="0" style="89" hidden="1" customWidth="1"/>
    <col min="8021" max="8021" width="16.5703125" style="89" customWidth="1"/>
    <col min="8022" max="8025" width="0" style="89" hidden="1" customWidth="1"/>
    <col min="8026" max="8210" width="9.140625" style="89" customWidth="1"/>
    <col min="8211" max="8211" width="68.28515625" style="89" customWidth="1"/>
    <col min="8212" max="8220" width="0" style="89" hidden="1" customWidth="1"/>
    <col min="8221" max="8223" width="14.85546875" style="89" customWidth="1"/>
    <col min="8224" max="8226" width="0" style="89" hidden="1" customWidth="1"/>
    <col min="8227" max="8227" width="12.7109375" style="89" customWidth="1"/>
    <col min="8228" max="8228" width="14.85546875" style="89" customWidth="1"/>
    <col min="8229" max="8229" width="12.7109375" style="89" customWidth="1"/>
    <col min="8230" max="8230" width="12.42578125" style="89" customWidth="1"/>
    <col min="8231" max="8231" width="13.140625" style="89" customWidth="1"/>
    <col min="8232" max="8233" width="12.42578125" style="89" customWidth="1"/>
    <col min="8234" max="8237" width="12.7109375" style="89" customWidth="1"/>
    <col min="8238" max="8238" width="14.85546875" style="89" customWidth="1"/>
    <col min="8239" max="8239" width="12.7109375" style="89" customWidth="1"/>
    <col min="8240" max="8240" width="14.85546875" style="89" customWidth="1"/>
    <col min="8241" max="8244" width="12.7109375" style="89" customWidth="1"/>
    <col min="8245" max="8245" width="14.85546875" style="89" customWidth="1"/>
    <col min="8246" max="8247" width="12.7109375" style="89" customWidth="1"/>
    <col min="8248" max="8248" width="14.85546875" style="89" customWidth="1"/>
    <col min="8249" max="8249" width="12.7109375" style="89" customWidth="1"/>
    <col min="8250" max="8264" width="0" style="89" hidden="1"/>
    <col min="8265" max="8265" width="9.140625" style="89" customWidth="1"/>
    <col min="8266" max="8266" width="12" style="89" customWidth="1"/>
    <col min="8267" max="8267" width="66.28515625" style="89" customWidth="1"/>
    <col min="8268" max="8274" width="0" style="89" hidden="1" customWidth="1"/>
    <col min="8275" max="8275" width="15.140625" style="89" customWidth="1"/>
    <col min="8276" max="8276" width="0" style="89" hidden="1" customWidth="1"/>
    <col min="8277" max="8277" width="16.5703125" style="89" customWidth="1"/>
    <col min="8278" max="8281" width="0" style="89" hidden="1" customWidth="1"/>
    <col min="8282" max="8466" width="9.140625" style="89" customWidth="1"/>
    <col min="8467" max="8467" width="68.28515625" style="89" customWidth="1"/>
    <col min="8468" max="8476" width="0" style="89" hidden="1" customWidth="1"/>
    <col min="8477" max="8479" width="14.85546875" style="89" customWidth="1"/>
    <col min="8480" max="8482" width="0" style="89" hidden="1" customWidth="1"/>
    <col min="8483" max="8483" width="12.7109375" style="89" customWidth="1"/>
    <col min="8484" max="8484" width="14.85546875" style="89" customWidth="1"/>
    <col min="8485" max="8485" width="12.7109375" style="89" customWidth="1"/>
    <col min="8486" max="8486" width="12.42578125" style="89" customWidth="1"/>
    <col min="8487" max="8487" width="13.140625" style="89" customWidth="1"/>
    <col min="8488" max="8489" width="12.42578125" style="89" customWidth="1"/>
    <col min="8490" max="8493" width="12.7109375" style="89" customWidth="1"/>
    <col min="8494" max="8494" width="14.85546875" style="89" customWidth="1"/>
    <col min="8495" max="8495" width="12.7109375" style="89" customWidth="1"/>
    <col min="8496" max="8496" width="14.85546875" style="89" customWidth="1"/>
    <col min="8497" max="8500" width="12.7109375" style="89" customWidth="1"/>
    <col min="8501" max="8501" width="14.85546875" style="89" customWidth="1"/>
    <col min="8502" max="8503" width="12.7109375" style="89" customWidth="1"/>
    <col min="8504" max="8504" width="14.85546875" style="89" customWidth="1"/>
    <col min="8505" max="8505" width="12.7109375" style="89" customWidth="1"/>
    <col min="8506" max="8520" width="0" style="89" hidden="1"/>
    <col min="8521" max="8521" width="9.140625" style="89" customWidth="1"/>
    <col min="8522" max="8522" width="12" style="89" customWidth="1"/>
    <col min="8523" max="8523" width="66.28515625" style="89" customWidth="1"/>
    <col min="8524" max="8530" width="0" style="89" hidden="1" customWidth="1"/>
    <col min="8531" max="8531" width="15.140625" style="89" customWidth="1"/>
    <col min="8532" max="8532" width="0" style="89" hidden="1" customWidth="1"/>
    <col min="8533" max="8533" width="16.5703125" style="89" customWidth="1"/>
    <col min="8534" max="8537" width="0" style="89" hidden="1" customWidth="1"/>
    <col min="8538" max="8722" width="9.140625" style="89" customWidth="1"/>
    <col min="8723" max="8723" width="68.28515625" style="89" customWidth="1"/>
    <col min="8724" max="8732" width="0" style="89" hidden="1" customWidth="1"/>
    <col min="8733" max="8735" width="14.85546875" style="89" customWidth="1"/>
    <col min="8736" max="8738" width="0" style="89" hidden="1" customWidth="1"/>
    <col min="8739" max="8739" width="12.7109375" style="89" customWidth="1"/>
    <col min="8740" max="8740" width="14.85546875" style="89" customWidth="1"/>
    <col min="8741" max="8741" width="12.7109375" style="89" customWidth="1"/>
    <col min="8742" max="8742" width="12.42578125" style="89" customWidth="1"/>
    <col min="8743" max="8743" width="13.140625" style="89" customWidth="1"/>
    <col min="8744" max="8745" width="12.42578125" style="89" customWidth="1"/>
    <col min="8746" max="8749" width="12.7109375" style="89" customWidth="1"/>
    <col min="8750" max="8750" width="14.85546875" style="89" customWidth="1"/>
    <col min="8751" max="8751" width="12.7109375" style="89" customWidth="1"/>
    <col min="8752" max="8752" width="14.85546875" style="89" customWidth="1"/>
    <col min="8753" max="8756" width="12.7109375" style="89" customWidth="1"/>
    <col min="8757" max="8757" width="14.85546875" style="89" customWidth="1"/>
    <col min="8758" max="8759" width="12.7109375" style="89" customWidth="1"/>
    <col min="8760" max="8760" width="14.85546875" style="89" customWidth="1"/>
    <col min="8761" max="8761" width="12.7109375" style="89" customWidth="1"/>
    <col min="8762" max="8776" width="0" style="89" hidden="1"/>
    <col min="8777" max="8777" width="9.140625" style="89" customWidth="1"/>
    <col min="8778" max="8778" width="12" style="89" customWidth="1"/>
    <col min="8779" max="8779" width="66.28515625" style="89" customWidth="1"/>
    <col min="8780" max="8786" width="0" style="89" hidden="1" customWidth="1"/>
    <col min="8787" max="8787" width="15.140625" style="89" customWidth="1"/>
    <col min="8788" max="8788" width="0" style="89" hidden="1" customWidth="1"/>
    <col min="8789" max="8789" width="16.5703125" style="89" customWidth="1"/>
    <col min="8790" max="8793" width="0" style="89" hidden="1" customWidth="1"/>
    <col min="8794" max="8978" width="9.140625" style="89" customWidth="1"/>
    <col min="8979" max="8979" width="68.28515625" style="89" customWidth="1"/>
    <col min="8980" max="8988" width="0" style="89" hidden="1" customWidth="1"/>
    <col min="8989" max="8991" width="14.85546875" style="89" customWidth="1"/>
    <col min="8992" max="8994" width="0" style="89" hidden="1" customWidth="1"/>
    <col min="8995" max="8995" width="12.7109375" style="89" customWidth="1"/>
    <col min="8996" max="8996" width="14.85546875" style="89" customWidth="1"/>
    <col min="8997" max="8997" width="12.7109375" style="89" customWidth="1"/>
    <col min="8998" max="8998" width="12.42578125" style="89" customWidth="1"/>
    <col min="8999" max="8999" width="13.140625" style="89" customWidth="1"/>
    <col min="9000" max="9001" width="12.42578125" style="89" customWidth="1"/>
    <col min="9002" max="9005" width="12.7109375" style="89" customWidth="1"/>
    <col min="9006" max="9006" width="14.85546875" style="89" customWidth="1"/>
    <col min="9007" max="9007" width="12.7109375" style="89" customWidth="1"/>
    <col min="9008" max="9008" width="14.85546875" style="89" customWidth="1"/>
    <col min="9009" max="9012" width="12.7109375" style="89" customWidth="1"/>
    <col min="9013" max="9013" width="14.85546875" style="89" customWidth="1"/>
    <col min="9014" max="9015" width="12.7109375" style="89" customWidth="1"/>
    <col min="9016" max="9016" width="14.85546875" style="89" customWidth="1"/>
    <col min="9017" max="9017" width="12.7109375" style="89" customWidth="1"/>
    <col min="9018" max="9032" width="0" style="89" hidden="1"/>
    <col min="9033" max="9033" width="9.140625" style="89" customWidth="1"/>
    <col min="9034" max="9034" width="12" style="89" customWidth="1"/>
    <col min="9035" max="9035" width="66.28515625" style="89" customWidth="1"/>
    <col min="9036" max="9042" width="0" style="89" hidden="1" customWidth="1"/>
    <col min="9043" max="9043" width="15.140625" style="89" customWidth="1"/>
    <col min="9044" max="9044" width="0" style="89" hidden="1" customWidth="1"/>
    <col min="9045" max="9045" width="16.5703125" style="89" customWidth="1"/>
    <col min="9046" max="9049" width="0" style="89" hidden="1" customWidth="1"/>
    <col min="9050" max="9234" width="9.140625" style="89" customWidth="1"/>
    <col min="9235" max="9235" width="68.28515625" style="89" customWidth="1"/>
    <col min="9236" max="9244" width="0" style="89" hidden="1" customWidth="1"/>
    <col min="9245" max="9247" width="14.85546875" style="89" customWidth="1"/>
    <col min="9248" max="9250" width="0" style="89" hidden="1" customWidth="1"/>
    <col min="9251" max="9251" width="12.7109375" style="89" customWidth="1"/>
    <col min="9252" max="9252" width="14.85546875" style="89" customWidth="1"/>
    <col min="9253" max="9253" width="12.7109375" style="89" customWidth="1"/>
    <col min="9254" max="9254" width="12.42578125" style="89" customWidth="1"/>
    <col min="9255" max="9255" width="13.140625" style="89" customWidth="1"/>
    <col min="9256" max="9257" width="12.42578125" style="89" customWidth="1"/>
    <col min="9258" max="9261" width="12.7109375" style="89" customWidth="1"/>
    <col min="9262" max="9262" width="14.85546875" style="89" customWidth="1"/>
    <col min="9263" max="9263" width="12.7109375" style="89" customWidth="1"/>
    <col min="9264" max="9264" width="14.85546875" style="89" customWidth="1"/>
    <col min="9265" max="9268" width="12.7109375" style="89" customWidth="1"/>
    <col min="9269" max="9269" width="14.85546875" style="89" customWidth="1"/>
    <col min="9270" max="9271" width="12.7109375" style="89" customWidth="1"/>
    <col min="9272" max="9272" width="14.85546875" style="89" customWidth="1"/>
    <col min="9273" max="9273" width="12.7109375" style="89" customWidth="1"/>
    <col min="9274" max="9288" width="0" style="89" hidden="1"/>
    <col min="9289" max="9289" width="9.140625" style="89" customWidth="1"/>
    <col min="9290" max="9290" width="12" style="89" customWidth="1"/>
    <col min="9291" max="9291" width="66.28515625" style="89" customWidth="1"/>
    <col min="9292" max="9298" width="0" style="89" hidden="1" customWidth="1"/>
    <col min="9299" max="9299" width="15.140625" style="89" customWidth="1"/>
    <col min="9300" max="9300" width="0" style="89" hidden="1" customWidth="1"/>
    <col min="9301" max="9301" width="16.5703125" style="89" customWidth="1"/>
    <col min="9302" max="9305" width="0" style="89" hidden="1" customWidth="1"/>
    <col min="9306" max="9490" width="9.140625" style="89" customWidth="1"/>
    <col min="9491" max="9491" width="68.28515625" style="89" customWidth="1"/>
    <col min="9492" max="9500" width="0" style="89" hidden="1" customWidth="1"/>
    <col min="9501" max="9503" width="14.85546875" style="89" customWidth="1"/>
    <col min="9504" max="9506" width="0" style="89" hidden="1" customWidth="1"/>
    <col min="9507" max="9507" width="12.7109375" style="89" customWidth="1"/>
    <col min="9508" max="9508" width="14.85546875" style="89" customWidth="1"/>
    <col min="9509" max="9509" width="12.7109375" style="89" customWidth="1"/>
    <col min="9510" max="9510" width="12.42578125" style="89" customWidth="1"/>
    <col min="9511" max="9511" width="13.140625" style="89" customWidth="1"/>
    <col min="9512" max="9513" width="12.42578125" style="89" customWidth="1"/>
    <col min="9514" max="9517" width="12.7109375" style="89" customWidth="1"/>
    <col min="9518" max="9518" width="14.85546875" style="89" customWidth="1"/>
    <col min="9519" max="9519" width="12.7109375" style="89" customWidth="1"/>
    <col min="9520" max="9520" width="14.85546875" style="89" customWidth="1"/>
    <col min="9521" max="9524" width="12.7109375" style="89" customWidth="1"/>
    <col min="9525" max="9525" width="14.85546875" style="89" customWidth="1"/>
    <col min="9526" max="9527" width="12.7109375" style="89" customWidth="1"/>
    <col min="9528" max="9528" width="14.85546875" style="89" customWidth="1"/>
    <col min="9529" max="9529" width="12.7109375" style="89" customWidth="1"/>
    <col min="9530" max="9544" width="0" style="89" hidden="1"/>
    <col min="9545" max="9545" width="9.140625" style="89" customWidth="1"/>
    <col min="9546" max="9546" width="12" style="89" customWidth="1"/>
    <col min="9547" max="9547" width="66.28515625" style="89" customWidth="1"/>
    <col min="9548" max="9554" width="0" style="89" hidden="1" customWidth="1"/>
    <col min="9555" max="9555" width="15.140625" style="89" customWidth="1"/>
    <col min="9556" max="9556" width="0" style="89" hidden="1" customWidth="1"/>
    <col min="9557" max="9557" width="16.5703125" style="89" customWidth="1"/>
    <col min="9558" max="9561" width="0" style="89" hidden="1" customWidth="1"/>
    <col min="9562" max="9746" width="9.140625" style="89" customWidth="1"/>
    <col min="9747" max="9747" width="68.28515625" style="89" customWidth="1"/>
    <col min="9748" max="9756" width="0" style="89" hidden="1" customWidth="1"/>
    <col min="9757" max="9759" width="14.85546875" style="89" customWidth="1"/>
    <col min="9760" max="9762" width="0" style="89" hidden="1" customWidth="1"/>
    <col min="9763" max="9763" width="12.7109375" style="89" customWidth="1"/>
    <col min="9764" max="9764" width="14.85546875" style="89" customWidth="1"/>
    <col min="9765" max="9765" width="12.7109375" style="89" customWidth="1"/>
    <col min="9766" max="9766" width="12.42578125" style="89" customWidth="1"/>
    <col min="9767" max="9767" width="13.140625" style="89" customWidth="1"/>
    <col min="9768" max="9769" width="12.42578125" style="89" customWidth="1"/>
    <col min="9770" max="9773" width="12.7109375" style="89" customWidth="1"/>
    <col min="9774" max="9774" width="14.85546875" style="89" customWidth="1"/>
    <col min="9775" max="9775" width="12.7109375" style="89" customWidth="1"/>
    <col min="9776" max="9776" width="14.85546875" style="89" customWidth="1"/>
    <col min="9777" max="9780" width="12.7109375" style="89" customWidth="1"/>
    <col min="9781" max="9781" width="14.85546875" style="89" customWidth="1"/>
    <col min="9782" max="9783" width="12.7109375" style="89" customWidth="1"/>
    <col min="9784" max="9784" width="14.85546875" style="89" customWidth="1"/>
    <col min="9785" max="9785" width="12.7109375" style="89" customWidth="1"/>
    <col min="9786" max="9800" width="0" style="89" hidden="1"/>
    <col min="9801" max="9801" width="9.140625" style="89" customWidth="1"/>
    <col min="9802" max="9802" width="12" style="89" customWidth="1"/>
    <col min="9803" max="9803" width="66.28515625" style="89" customWidth="1"/>
    <col min="9804" max="9810" width="0" style="89" hidden="1" customWidth="1"/>
    <col min="9811" max="9811" width="15.140625" style="89" customWidth="1"/>
    <col min="9812" max="9812" width="0" style="89" hidden="1" customWidth="1"/>
    <col min="9813" max="9813" width="16.5703125" style="89" customWidth="1"/>
    <col min="9814" max="9817" width="0" style="89" hidden="1" customWidth="1"/>
    <col min="9818" max="10002" width="9.140625" style="89" customWidth="1"/>
    <col min="10003" max="10003" width="68.28515625" style="89" customWidth="1"/>
    <col min="10004" max="10012" width="0" style="89" hidden="1" customWidth="1"/>
    <col min="10013" max="10015" width="14.85546875" style="89" customWidth="1"/>
    <col min="10016" max="10018" width="0" style="89" hidden="1" customWidth="1"/>
    <col min="10019" max="10019" width="12.7109375" style="89" customWidth="1"/>
    <col min="10020" max="10020" width="14.85546875" style="89" customWidth="1"/>
    <col min="10021" max="10021" width="12.7109375" style="89" customWidth="1"/>
    <col min="10022" max="10022" width="12.42578125" style="89" customWidth="1"/>
    <col min="10023" max="10023" width="13.140625" style="89" customWidth="1"/>
    <col min="10024" max="10025" width="12.42578125" style="89" customWidth="1"/>
    <col min="10026" max="10029" width="12.7109375" style="89" customWidth="1"/>
    <col min="10030" max="10030" width="14.85546875" style="89" customWidth="1"/>
    <col min="10031" max="10031" width="12.7109375" style="89" customWidth="1"/>
    <col min="10032" max="10032" width="14.85546875" style="89" customWidth="1"/>
    <col min="10033" max="10036" width="12.7109375" style="89" customWidth="1"/>
    <col min="10037" max="10037" width="14.85546875" style="89" customWidth="1"/>
    <col min="10038" max="10039" width="12.7109375" style="89" customWidth="1"/>
    <col min="10040" max="10040" width="14.85546875" style="89" customWidth="1"/>
    <col min="10041" max="10041" width="12.7109375" style="89" customWidth="1"/>
    <col min="10042" max="10056" width="0" style="89" hidden="1"/>
    <col min="10057" max="10057" width="9.140625" style="89" customWidth="1"/>
    <col min="10058" max="10058" width="12" style="89" customWidth="1"/>
    <col min="10059" max="10059" width="66.28515625" style="89" customWidth="1"/>
    <col min="10060" max="10066" width="0" style="89" hidden="1" customWidth="1"/>
    <col min="10067" max="10067" width="15.140625" style="89" customWidth="1"/>
    <col min="10068" max="10068" width="0" style="89" hidden="1" customWidth="1"/>
    <col min="10069" max="10069" width="16.5703125" style="89" customWidth="1"/>
    <col min="10070" max="10073" width="0" style="89" hidden="1" customWidth="1"/>
    <col min="10074" max="10258" width="9.140625" style="89" customWidth="1"/>
    <col min="10259" max="10259" width="68.28515625" style="89" customWidth="1"/>
    <col min="10260" max="10268" width="0" style="89" hidden="1" customWidth="1"/>
    <col min="10269" max="10271" width="14.85546875" style="89" customWidth="1"/>
    <col min="10272" max="10274" width="0" style="89" hidden="1" customWidth="1"/>
    <col min="10275" max="10275" width="12.7109375" style="89" customWidth="1"/>
    <col min="10276" max="10276" width="14.85546875" style="89" customWidth="1"/>
    <col min="10277" max="10277" width="12.7109375" style="89" customWidth="1"/>
    <col min="10278" max="10278" width="12.42578125" style="89" customWidth="1"/>
    <col min="10279" max="10279" width="13.140625" style="89" customWidth="1"/>
    <col min="10280" max="10281" width="12.42578125" style="89" customWidth="1"/>
    <col min="10282" max="10285" width="12.7109375" style="89" customWidth="1"/>
    <col min="10286" max="10286" width="14.85546875" style="89" customWidth="1"/>
    <col min="10287" max="10287" width="12.7109375" style="89" customWidth="1"/>
    <col min="10288" max="10288" width="14.85546875" style="89" customWidth="1"/>
    <col min="10289" max="10292" width="12.7109375" style="89" customWidth="1"/>
    <col min="10293" max="10293" width="14.85546875" style="89" customWidth="1"/>
    <col min="10294" max="10295" width="12.7109375" style="89" customWidth="1"/>
    <col min="10296" max="10296" width="14.85546875" style="89" customWidth="1"/>
    <col min="10297" max="10297" width="12.7109375" style="89" customWidth="1"/>
    <col min="10298" max="10312" width="0" style="89" hidden="1"/>
    <col min="10313" max="10313" width="9.140625" style="89" customWidth="1"/>
    <col min="10314" max="10314" width="12" style="89" customWidth="1"/>
    <col min="10315" max="10315" width="66.28515625" style="89" customWidth="1"/>
    <col min="10316" max="10322" width="0" style="89" hidden="1" customWidth="1"/>
    <col min="10323" max="10323" width="15.140625" style="89" customWidth="1"/>
    <col min="10324" max="10324" width="0" style="89" hidden="1" customWidth="1"/>
    <col min="10325" max="10325" width="16.5703125" style="89" customWidth="1"/>
    <col min="10326" max="10329" width="0" style="89" hidden="1" customWidth="1"/>
    <col min="10330" max="10514" width="9.140625" style="89" customWidth="1"/>
    <col min="10515" max="10515" width="68.28515625" style="89" customWidth="1"/>
    <col min="10516" max="10524" width="0" style="89" hidden="1" customWidth="1"/>
    <col min="10525" max="10527" width="14.85546875" style="89" customWidth="1"/>
    <col min="10528" max="10530" width="0" style="89" hidden="1" customWidth="1"/>
    <col min="10531" max="10531" width="12.7109375" style="89" customWidth="1"/>
    <col min="10532" max="10532" width="14.85546875" style="89" customWidth="1"/>
    <col min="10533" max="10533" width="12.7109375" style="89" customWidth="1"/>
    <col min="10534" max="10534" width="12.42578125" style="89" customWidth="1"/>
    <col min="10535" max="10535" width="13.140625" style="89" customWidth="1"/>
    <col min="10536" max="10537" width="12.42578125" style="89" customWidth="1"/>
    <col min="10538" max="10541" width="12.7109375" style="89" customWidth="1"/>
    <col min="10542" max="10542" width="14.85546875" style="89" customWidth="1"/>
    <col min="10543" max="10543" width="12.7109375" style="89" customWidth="1"/>
    <col min="10544" max="10544" width="14.85546875" style="89" customWidth="1"/>
    <col min="10545" max="10548" width="12.7109375" style="89" customWidth="1"/>
    <col min="10549" max="10549" width="14.85546875" style="89" customWidth="1"/>
    <col min="10550" max="10551" width="12.7109375" style="89" customWidth="1"/>
    <col min="10552" max="10552" width="14.85546875" style="89" customWidth="1"/>
    <col min="10553" max="10553" width="12.7109375" style="89" customWidth="1"/>
    <col min="10554" max="10568" width="0" style="89" hidden="1"/>
    <col min="10569" max="10569" width="9.140625" style="89" customWidth="1"/>
    <col min="10570" max="10570" width="12" style="89" customWidth="1"/>
    <col min="10571" max="10571" width="66.28515625" style="89" customWidth="1"/>
    <col min="10572" max="10578" width="0" style="89" hidden="1" customWidth="1"/>
    <col min="10579" max="10579" width="15.140625" style="89" customWidth="1"/>
    <col min="10580" max="10580" width="0" style="89" hidden="1" customWidth="1"/>
    <col min="10581" max="10581" width="16.5703125" style="89" customWidth="1"/>
    <col min="10582" max="10585" width="0" style="89" hidden="1" customWidth="1"/>
    <col min="10586" max="10770" width="9.140625" style="89" customWidth="1"/>
    <col min="10771" max="10771" width="68.28515625" style="89" customWidth="1"/>
    <col min="10772" max="10780" width="0" style="89" hidden="1" customWidth="1"/>
    <col min="10781" max="10783" width="14.85546875" style="89" customWidth="1"/>
    <col min="10784" max="10786" width="0" style="89" hidden="1" customWidth="1"/>
    <col min="10787" max="10787" width="12.7109375" style="89" customWidth="1"/>
    <col min="10788" max="10788" width="14.85546875" style="89" customWidth="1"/>
    <col min="10789" max="10789" width="12.7109375" style="89" customWidth="1"/>
    <col min="10790" max="10790" width="12.42578125" style="89" customWidth="1"/>
    <col min="10791" max="10791" width="13.140625" style="89" customWidth="1"/>
    <col min="10792" max="10793" width="12.42578125" style="89" customWidth="1"/>
    <col min="10794" max="10797" width="12.7109375" style="89" customWidth="1"/>
    <col min="10798" max="10798" width="14.85546875" style="89" customWidth="1"/>
    <col min="10799" max="10799" width="12.7109375" style="89" customWidth="1"/>
    <col min="10800" max="10800" width="14.85546875" style="89" customWidth="1"/>
    <col min="10801" max="10804" width="12.7109375" style="89" customWidth="1"/>
    <col min="10805" max="10805" width="14.85546875" style="89" customWidth="1"/>
    <col min="10806" max="10807" width="12.7109375" style="89" customWidth="1"/>
    <col min="10808" max="10808" width="14.85546875" style="89" customWidth="1"/>
    <col min="10809" max="10809" width="12.7109375" style="89" customWidth="1"/>
    <col min="10810" max="10824" width="0" style="89" hidden="1"/>
    <col min="10825" max="10825" width="9.140625" style="89" customWidth="1"/>
    <col min="10826" max="10826" width="12" style="89" customWidth="1"/>
    <col min="10827" max="10827" width="66.28515625" style="89" customWidth="1"/>
    <col min="10828" max="10834" width="0" style="89" hidden="1" customWidth="1"/>
    <col min="10835" max="10835" width="15.140625" style="89" customWidth="1"/>
    <col min="10836" max="10836" width="0" style="89" hidden="1" customWidth="1"/>
    <col min="10837" max="10837" width="16.5703125" style="89" customWidth="1"/>
    <col min="10838" max="10841" width="0" style="89" hidden="1" customWidth="1"/>
    <col min="10842" max="11026" width="9.140625" style="89" customWidth="1"/>
    <col min="11027" max="11027" width="68.28515625" style="89" customWidth="1"/>
    <col min="11028" max="11036" width="0" style="89" hidden="1" customWidth="1"/>
    <col min="11037" max="11039" width="14.85546875" style="89" customWidth="1"/>
    <col min="11040" max="11042" width="0" style="89" hidden="1" customWidth="1"/>
    <col min="11043" max="11043" width="12.7109375" style="89" customWidth="1"/>
    <col min="11044" max="11044" width="14.85546875" style="89" customWidth="1"/>
    <col min="11045" max="11045" width="12.7109375" style="89" customWidth="1"/>
    <col min="11046" max="11046" width="12.42578125" style="89" customWidth="1"/>
    <col min="11047" max="11047" width="13.140625" style="89" customWidth="1"/>
    <col min="11048" max="11049" width="12.42578125" style="89" customWidth="1"/>
    <col min="11050" max="11053" width="12.7109375" style="89" customWidth="1"/>
    <col min="11054" max="11054" width="14.85546875" style="89" customWidth="1"/>
    <col min="11055" max="11055" width="12.7109375" style="89" customWidth="1"/>
    <col min="11056" max="11056" width="14.85546875" style="89" customWidth="1"/>
    <col min="11057" max="11060" width="12.7109375" style="89" customWidth="1"/>
    <col min="11061" max="11061" width="14.85546875" style="89" customWidth="1"/>
    <col min="11062" max="11063" width="12.7109375" style="89" customWidth="1"/>
    <col min="11064" max="11064" width="14.85546875" style="89" customWidth="1"/>
    <col min="11065" max="11065" width="12.7109375" style="89" customWidth="1"/>
    <col min="11066" max="11080" width="0" style="89" hidden="1"/>
    <col min="11081" max="11081" width="9.140625" style="89" customWidth="1"/>
    <col min="11082" max="11082" width="12" style="89" customWidth="1"/>
    <col min="11083" max="11083" width="66.28515625" style="89" customWidth="1"/>
    <col min="11084" max="11090" width="0" style="89" hidden="1" customWidth="1"/>
    <col min="11091" max="11091" width="15.140625" style="89" customWidth="1"/>
    <col min="11092" max="11092" width="0" style="89" hidden="1" customWidth="1"/>
    <col min="11093" max="11093" width="16.5703125" style="89" customWidth="1"/>
    <col min="11094" max="11097" width="0" style="89" hidden="1" customWidth="1"/>
    <col min="11098" max="11282" width="9.140625" style="89" customWidth="1"/>
    <col min="11283" max="11283" width="68.28515625" style="89" customWidth="1"/>
    <col min="11284" max="11292" width="0" style="89" hidden="1" customWidth="1"/>
    <col min="11293" max="11295" width="14.85546875" style="89" customWidth="1"/>
    <col min="11296" max="11298" width="0" style="89" hidden="1" customWidth="1"/>
    <col min="11299" max="11299" width="12.7109375" style="89" customWidth="1"/>
    <col min="11300" max="11300" width="14.85546875" style="89" customWidth="1"/>
    <col min="11301" max="11301" width="12.7109375" style="89" customWidth="1"/>
    <col min="11302" max="11302" width="12.42578125" style="89" customWidth="1"/>
    <col min="11303" max="11303" width="13.140625" style="89" customWidth="1"/>
    <col min="11304" max="11305" width="12.42578125" style="89" customWidth="1"/>
    <col min="11306" max="11309" width="12.7109375" style="89" customWidth="1"/>
    <col min="11310" max="11310" width="14.85546875" style="89" customWidth="1"/>
    <col min="11311" max="11311" width="12.7109375" style="89" customWidth="1"/>
    <col min="11312" max="11312" width="14.85546875" style="89" customWidth="1"/>
    <col min="11313" max="11316" width="12.7109375" style="89" customWidth="1"/>
    <col min="11317" max="11317" width="14.85546875" style="89" customWidth="1"/>
    <col min="11318" max="11319" width="12.7109375" style="89" customWidth="1"/>
    <col min="11320" max="11320" width="14.85546875" style="89" customWidth="1"/>
    <col min="11321" max="11321" width="12.7109375" style="89" customWidth="1"/>
    <col min="11322" max="11336" width="0" style="89" hidden="1"/>
    <col min="11337" max="11337" width="9.140625" style="89" customWidth="1"/>
    <col min="11338" max="11338" width="12" style="89" customWidth="1"/>
    <col min="11339" max="11339" width="66.28515625" style="89" customWidth="1"/>
    <col min="11340" max="11346" width="0" style="89" hidden="1" customWidth="1"/>
    <col min="11347" max="11347" width="15.140625" style="89" customWidth="1"/>
    <col min="11348" max="11348" width="0" style="89" hidden="1" customWidth="1"/>
    <col min="11349" max="11349" width="16.5703125" style="89" customWidth="1"/>
    <col min="11350" max="11353" width="0" style="89" hidden="1" customWidth="1"/>
    <col min="11354" max="11538" width="9.140625" style="89" customWidth="1"/>
    <col min="11539" max="11539" width="68.28515625" style="89" customWidth="1"/>
    <col min="11540" max="11548" width="0" style="89" hidden="1" customWidth="1"/>
    <col min="11549" max="11551" width="14.85546875" style="89" customWidth="1"/>
    <col min="11552" max="11554" width="0" style="89" hidden="1" customWidth="1"/>
    <col min="11555" max="11555" width="12.7109375" style="89" customWidth="1"/>
    <col min="11556" max="11556" width="14.85546875" style="89" customWidth="1"/>
    <col min="11557" max="11557" width="12.7109375" style="89" customWidth="1"/>
    <col min="11558" max="11558" width="12.42578125" style="89" customWidth="1"/>
    <col min="11559" max="11559" width="13.140625" style="89" customWidth="1"/>
    <col min="11560" max="11561" width="12.42578125" style="89" customWidth="1"/>
    <col min="11562" max="11565" width="12.7109375" style="89" customWidth="1"/>
    <col min="11566" max="11566" width="14.85546875" style="89" customWidth="1"/>
    <col min="11567" max="11567" width="12.7109375" style="89" customWidth="1"/>
    <col min="11568" max="11568" width="14.85546875" style="89" customWidth="1"/>
    <col min="11569" max="11572" width="12.7109375" style="89" customWidth="1"/>
    <col min="11573" max="11573" width="14.85546875" style="89" customWidth="1"/>
    <col min="11574" max="11575" width="12.7109375" style="89" customWidth="1"/>
    <col min="11576" max="11576" width="14.85546875" style="89" customWidth="1"/>
    <col min="11577" max="11577" width="12.7109375" style="89" customWidth="1"/>
    <col min="11578" max="11592" width="0" style="89" hidden="1"/>
    <col min="11593" max="11593" width="9.140625" style="89" customWidth="1"/>
    <col min="11594" max="11594" width="12" style="89" customWidth="1"/>
    <col min="11595" max="11595" width="66.28515625" style="89" customWidth="1"/>
    <col min="11596" max="11602" width="0" style="89" hidden="1" customWidth="1"/>
    <col min="11603" max="11603" width="15.140625" style="89" customWidth="1"/>
    <col min="11604" max="11604" width="0" style="89" hidden="1" customWidth="1"/>
    <col min="11605" max="11605" width="16.5703125" style="89" customWidth="1"/>
    <col min="11606" max="11609" width="0" style="89" hidden="1" customWidth="1"/>
    <col min="11610" max="11794" width="9.140625" style="89" customWidth="1"/>
    <col min="11795" max="11795" width="68.28515625" style="89" customWidth="1"/>
    <col min="11796" max="11804" width="0" style="89" hidden="1" customWidth="1"/>
    <col min="11805" max="11807" width="14.85546875" style="89" customWidth="1"/>
    <col min="11808" max="11810" width="0" style="89" hidden="1" customWidth="1"/>
    <col min="11811" max="11811" width="12.7109375" style="89" customWidth="1"/>
    <col min="11812" max="11812" width="14.85546875" style="89" customWidth="1"/>
    <col min="11813" max="11813" width="12.7109375" style="89" customWidth="1"/>
    <col min="11814" max="11814" width="12.42578125" style="89" customWidth="1"/>
    <col min="11815" max="11815" width="13.140625" style="89" customWidth="1"/>
    <col min="11816" max="11817" width="12.42578125" style="89" customWidth="1"/>
    <col min="11818" max="11821" width="12.7109375" style="89" customWidth="1"/>
    <col min="11822" max="11822" width="14.85546875" style="89" customWidth="1"/>
    <col min="11823" max="11823" width="12.7109375" style="89" customWidth="1"/>
    <col min="11824" max="11824" width="14.85546875" style="89" customWidth="1"/>
    <col min="11825" max="11828" width="12.7109375" style="89" customWidth="1"/>
    <col min="11829" max="11829" width="14.85546875" style="89" customWidth="1"/>
    <col min="11830" max="11831" width="12.7109375" style="89" customWidth="1"/>
    <col min="11832" max="11832" width="14.85546875" style="89" customWidth="1"/>
    <col min="11833" max="11833" width="12.7109375" style="89" customWidth="1"/>
    <col min="11834" max="11848" width="0" style="89" hidden="1"/>
    <col min="11849" max="11849" width="9.140625" style="89" customWidth="1"/>
    <col min="11850" max="11850" width="12" style="89" customWidth="1"/>
    <col min="11851" max="11851" width="66.28515625" style="89" customWidth="1"/>
    <col min="11852" max="11858" width="0" style="89" hidden="1" customWidth="1"/>
    <col min="11859" max="11859" width="15.140625" style="89" customWidth="1"/>
    <col min="11860" max="11860" width="0" style="89" hidden="1" customWidth="1"/>
    <col min="11861" max="11861" width="16.5703125" style="89" customWidth="1"/>
    <col min="11862" max="11865" width="0" style="89" hidden="1" customWidth="1"/>
    <col min="11866" max="12050" width="9.140625" style="89" customWidth="1"/>
    <col min="12051" max="12051" width="68.28515625" style="89" customWidth="1"/>
    <col min="12052" max="12060" width="0" style="89" hidden="1" customWidth="1"/>
    <col min="12061" max="12063" width="14.85546875" style="89" customWidth="1"/>
    <col min="12064" max="12066" width="0" style="89" hidden="1" customWidth="1"/>
    <col min="12067" max="12067" width="12.7109375" style="89" customWidth="1"/>
    <col min="12068" max="12068" width="14.85546875" style="89" customWidth="1"/>
    <col min="12069" max="12069" width="12.7109375" style="89" customWidth="1"/>
    <col min="12070" max="12070" width="12.42578125" style="89" customWidth="1"/>
    <col min="12071" max="12071" width="13.140625" style="89" customWidth="1"/>
    <col min="12072" max="12073" width="12.42578125" style="89" customWidth="1"/>
    <col min="12074" max="12077" width="12.7109375" style="89" customWidth="1"/>
    <col min="12078" max="12078" width="14.85546875" style="89" customWidth="1"/>
    <col min="12079" max="12079" width="12.7109375" style="89" customWidth="1"/>
    <col min="12080" max="12080" width="14.85546875" style="89" customWidth="1"/>
    <col min="12081" max="12084" width="12.7109375" style="89" customWidth="1"/>
    <col min="12085" max="12085" width="14.85546875" style="89" customWidth="1"/>
    <col min="12086" max="12087" width="12.7109375" style="89" customWidth="1"/>
    <col min="12088" max="12088" width="14.85546875" style="89" customWidth="1"/>
    <col min="12089" max="12089" width="12.7109375" style="89" customWidth="1"/>
    <col min="12090" max="12104" width="0" style="89" hidden="1"/>
    <col min="12105" max="12105" width="9.140625" style="89" customWidth="1"/>
    <col min="12106" max="12106" width="12" style="89" customWidth="1"/>
    <col min="12107" max="12107" width="66.28515625" style="89" customWidth="1"/>
    <col min="12108" max="12114" width="0" style="89" hidden="1" customWidth="1"/>
    <col min="12115" max="12115" width="15.140625" style="89" customWidth="1"/>
    <col min="12116" max="12116" width="0" style="89" hidden="1" customWidth="1"/>
    <col min="12117" max="12117" width="16.5703125" style="89" customWidth="1"/>
    <col min="12118" max="12121" width="0" style="89" hidden="1" customWidth="1"/>
    <col min="12122" max="12306" width="9.140625" style="89" customWidth="1"/>
    <col min="12307" max="12307" width="68.28515625" style="89" customWidth="1"/>
    <col min="12308" max="12316" width="0" style="89" hidden="1" customWidth="1"/>
    <col min="12317" max="12319" width="14.85546875" style="89" customWidth="1"/>
    <col min="12320" max="12322" width="0" style="89" hidden="1" customWidth="1"/>
    <col min="12323" max="12323" width="12.7109375" style="89" customWidth="1"/>
    <col min="12324" max="12324" width="14.85546875" style="89" customWidth="1"/>
    <col min="12325" max="12325" width="12.7109375" style="89" customWidth="1"/>
    <col min="12326" max="12326" width="12.42578125" style="89" customWidth="1"/>
    <col min="12327" max="12327" width="13.140625" style="89" customWidth="1"/>
    <col min="12328" max="12329" width="12.42578125" style="89" customWidth="1"/>
    <col min="12330" max="12333" width="12.7109375" style="89" customWidth="1"/>
    <col min="12334" max="12334" width="14.85546875" style="89" customWidth="1"/>
    <col min="12335" max="12335" width="12.7109375" style="89" customWidth="1"/>
    <col min="12336" max="12336" width="14.85546875" style="89" customWidth="1"/>
    <col min="12337" max="12340" width="12.7109375" style="89" customWidth="1"/>
    <col min="12341" max="12341" width="14.85546875" style="89" customWidth="1"/>
    <col min="12342" max="12343" width="12.7109375" style="89" customWidth="1"/>
    <col min="12344" max="12344" width="14.85546875" style="89" customWidth="1"/>
    <col min="12345" max="12345" width="12.7109375" style="89" customWidth="1"/>
    <col min="12346" max="12360" width="0" style="89" hidden="1"/>
    <col min="12361" max="12361" width="9.140625" style="89" customWidth="1"/>
    <col min="12362" max="12362" width="12" style="89" customWidth="1"/>
    <col min="12363" max="12363" width="66.28515625" style="89" customWidth="1"/>
    <col min="12364" max="12370" width="0" style="89" hidden="1" customWidth="1"/>
    <col min="12371" max="12371" width="15.140625" style="89" customWidth="1"/>
    <col min="12372" max="12372" width="0" style="89" hidden="1" customWidth="1"/>
    <col min="12373" max="12373" width="16.5703125" style="89" customWidth="1"/>
    <col min="12374" max="12377" width="0" style="89" hidden="1" customWidth="1"/>
    <col min="12378" max="12562" width="9.140625" style="89" customWidth="1"/>
    <col min="12563" max="12563" width="68.28515625" style="89" customWidth="1"/>
    <col min="12564" max="12572" width="0" style="89" hidden="1" customWidth="1"/>
    <col min="12573" max="12575" width="14.85546875" style="89" customWidth="1"/>
    <col min="12576" max="12578" width="0" style="89" hidden="1" customWidth="1"/>
    <col min="12579" max="12579" width="12.7109375" style="89" customWidth="1"/>
    <col min="12580" max="12580" width="14.85546875" style="89" customWidth="1"/>
    <col min="12581" max="12581" width="12.7109375" style="89" customWidth="1"/>
    <col min="12582" max="12582" width="12.42578125" style="89" customWidth="1"/>
    <col min="12583" max="12583" width="13.140625" style="89" customWidth="1"/>
    <col min="12584" max="12585" width="12.42578125" style="89" customWidth="1"/>
    <col min="12586" max="12589" width="12.7109375" style="89" customWidth="1"/>
    <col min="12590" max="12590" width="14.85546875" style="89" customWidth="1"/>
    <col min="12591" max="12591" width="12.7109375" style="89" customWidth="1"/>
    <col min="12592" max="12592" width="14.85546875" style="89" customWidth="1"/>
    <col min="12593" max="12596" width="12.7109375" style="89" customWidth="1"/>
    <col min="12597" max="12597" width="14.85546875" style="89" customWidth="1"/>
    <col min="12598" max="12599" width="12.7109375" style="89" customWidth="1"/>
    <col min="12600" max="12600" width="14.85546875" style="89" customWidth="1"/>
    <col min="12601" max="12601" width="12.7109375" style="89" customWidth="1"/>
    <col min="12602" max="12616" width="0" style="89" hidden="1"/>
    <col min="12617" max="12617" width="9.140625" style="89" customWidth="1"/>
    <col min="12618" max="12618" width="12" style="89" customWidth="1"/>
    <col min="12619" max="12619" width="66.28515625" style="89" customWidth="1"/>
    <col min="12620" max="12626" width="0" style="89" hidden="1" customWidth="1"/>
    <col min="12627" max="12627" width="15.140625" style="89" customWidth="1"/>
    <col min="12628" max="12628" width="0" style="89" hidden="1" customWidth="1"/>
    <col min="12629" max="12629" width="16.5703125" style="89" customWidth="1"/>
    <col min="12630" max="12633" width="0" style="89" hidden="1" customWidth="1"/>
    <col min="12634" max="12818" width="9.140625" style="89" customWidth="1"/>
    <col min="12819" max="12819" width="68.28515625" style="89" customWidth="1"/>
    <col min="12820" max="12828" width="0" style="89" hidden="1" customWidth="1"/>
    <col min="12829" max="12831" width="14.85546875" style="89" customWidth="1"/>
    <col min="12832" max="12834" width="0" style="89" hidden="1" customWidth="1"/>
    <col min="12835" max="12835" width="12.7109375" style="89" customWidth="1"/>
    <col min="12836" max="12836" width="14.85546875" style="89" customWidth="1"/>
    <col min="12837" max="12837" width="12.7109375" style="89" customWidth="1"/>
    <col min="12838" max="12838" width="12.42578125" style="89" customWidth="1"/>
    <col min="12839" max="12839" width="13.140625" style="89" customWidth="1"/>
    <col min="12840" max="12841" width="12.42578125" style="89" customWidth="1"/>
    <col min="12842" max="12845" width="12.7109375" style="89" customWidth="1"/>
    <col min="12846" max="12846" width="14.85546875" style="89" customWidth="1"/>
    <col min="12847" max="12847" width="12.7109375" style="89" customWidth="1"/>
    <col min="12848" max="12848" width="14.85546875" style="89" customWidth="1"/>
    <col min="12849" max="12852" width="12.7109375" style="89" customWidth="1"/>
    <col min="12853" max="12853" width="14.85546875" style="89" customWidth="1"/>
    <col min="12854" max="12855" width="12.7109375" style="89" customWidth="1"/>
    <col min="12856" max="12856" width="14.85546875" style="89" customWidth="1"/>
    <col min="12857" max="12857" width="12.7109375" style="89" customWidth="1"/>
    <col min="12858" max="12872" width="0" style="89" hidden="1"/>
    <col min="12873" max="12873" width="9.140625" style="89" customWidth="1"/>
    <col min="12874" max="12874" width="12" style="89" customWidth="1"/>
    <col min="12875" max="12875" width="66.28515625" style="89" customWidth="1"/>
    <col min="12876" max="12882" width="0" style="89" hidden="1" customWidth="1"/>
    <col min="12883" max="12883" width="15.140625" style="89" customWidth="1"/>
    <col min="12884" max="12884" width="0" style="89" hidden="1" customWidth="1"/>
    <col min="12885" max="12885" width="16.5703125" style="89" customWidth="1"/>
    <col min="12886" max="12889" width="0" style="89" hidden="1" customWidth="1"/>
    <col min="12890" max="13074" width="9.140625" style="89" customWidth="1"/>
    <col min="13075" max="13075" width="68.28515625" style="89" customWidth="1"/>
    <col min="13076" max="13084" width="0" style="89" hidden="1" customWidth="1"/>
    <col min="13085" max="13087" width="14.85546875" style="89" customWidth="1"/>
    <col min="13088" max="13090" width="0" style="89" hidden="1" customWidth="1"/>
    <col min="13091" max="13091" width="12.7109375" style="89" customWidth="1"/>
    <col min="13092" max="13092" width="14.85546875" style="89" customWidth="1"/>
    <col min="13093" max="13093" width="12.7109375" style="89" customWidth="1"/>
    <col min="13094" max="13094" width="12.42578125" style="89" customWidth="1"/>
    <col min="13095" max="13095" width="13.140625" style="89" customWidth="1"/>
    <col min="13096" max="13097" width="12.42578125" style="89" customWidth="1"/>
    <col min="13098" max="13101" width="12.7109375" style="89" customWidth="1"/>
    <col min="13102" max="13102" width="14.85546875" style="89" customWidth="1"/>
    <col min="13103" max="13103" width="12.7109375" style="89" customWidth="1"/>
    <col min="13104" max="13104" width="14.85546875" style="89" customWidth="1"/>
    <col min="13105" max="13108" width="12.7109375" style="89" customWidth="1"/>
    <col min="13109" max="13109" width="14.85546875" style="89" customWidth="1"/>
    <col min="13110" max="13111" width="12.7109375" style="89" customWidth="1"/>
    <col min="13112" max="13112" width="14.85546875" style="89" customWidth="1"/>
    <col min="13113" max="13113" width="12.7109375" style="89" customWidth="1"/>
    <col min="13114" max="13128" width="0" style="89" hidden="1"/>
    <col min="13129" max="13129" width="9.140625" style="89" customWidth="1"/>
    <col min="13130" max="13130" width="12" style="89" customWidth="1"/>
    <col min="13131" max="13131" width="66.28515625" style="89" customWidth="1"/>
    <col min="13132" max="13138" width="0" style="89" hidden="1" customWidth="1"/>
    <col min="13139" max="13139" width="15.140625" style="89" customWidth="1"/>
    <col min="13140" max="13140" width="0" style="89" hidden="1" customWidth="1"/>
    <col min="13141" max="13141" width="16.5703125" style="89" customWidth="1"/>
    <col min="13142" max="13145" width="0" style="89" hidden="1" customWidth="1"/>
    <col min="13146" max="13330" width="9.140625" style="89" customWidth="1"/>
    <col min="13331" max="13331" width="68.28515625" style="89" customWidth="1"/>
    <col min="13332" max="13340" width="0" style="89" hidden="1" customWidth="1"/>
    <col min="13341" max="13343" width="14.85546875" style="89" customWidth="1"/>
    <col min="13344" max="13346" width="0" style="89" hidden="1" customWidth="1"/>
    <col min="13347" max="13347" width="12.7109375" style="89" customWidth="1"/>
    <col min="13348" max="13348" width="14.85546875" style="89" customWidth="1"/>
    <col min="13349" max="13349" width="12.7109375" style="89" customWidth="1"/>
    <col min="13350" max="13350" width="12.42578125" style="89" customWidth="1"/>
    <col min="13351" max="13351" width="13.140625" style="89" customWidth="1"/>
    <col min="13352" max="13353" width="12.42578125" style="89" customWidth="1"/>
    <col min="13354" max="13357" width="12.7109375" style="89" customWidth="1"/>
    <col min="13358" max="13358" width="14.85546875" style="89" customWidth="1"/>
    <col min="13359" max="13359" width="12.7109375" style="89" customWidth="1"/>
    <col min="13360" max="13360" width="14.85546875" style="89" customWidth="1"/>
    <col min="13361" max="13364" width="12.7109375" style="89" customWidth="1"/>
    <col min="13365" max="13365" width="14.85546875" style="89" customWidth="1"/>
    <col min="13366" max="13367" width="12.7109375" style="89" customWidth="1"/>
    <col min="13368" max="13368" width="14.85546875" style="89" customWidth="1"/>
    <col min="13369" max="13369" width="12.7109375" style="89" customWidth="1"/>
    <col min="13370" max="13384" width="0" style="89" hidden="1"/>
    <col min="13385" max="13385" width="9.140625" style="89" customWidth="1"/>
    <col min="13386" max="13386" width="12" style="89" customWidth="1"/>
    <col min="13387" max="13387" width="66.28515625" style="89" customWidth="1"/>
    <col min="13388" max="13394" width="0" style="89" hidden="1" customWidth="1"/>
    <col min="13395" max="13395" width="15.140625" style="89" customWidth="1"/>
    <col min="13396" max="13396" width="0" style="89" hidden="1" customWidth="1"/>
    <col min="13397" max="13397" width="16.5703125" style="89" customWidth="1"/>
    <col min="13398" max="13401" width="0" style="89" hidden="1" customWidth="1"/>
    <col min="13402" max="13586" width="9.140625" style="89" customWidth="1"/>
    <col min="13587" max="13587" width="68.28515625" style="89" customWidth="1"/>
    <col min="13588" max="13596" width="0" style="89" hidden="1" customWidth="1"/>
    <col min="13597" max="13599" width="14.85546875" style="89" customWidth="1"/>
    <col min="13600" max="13602" width="0" style="89" hidden="1" customWidth="1"/>
    <col min="13603" max="13603" width="12.7109375" style="89" customWidth="1"/>
    <col min="13604" max="13604" width="14.85546875" style="89" customWidth="1"/>
    <col min="13605" max="13605" width="12.7109375" style="89" customWidth="1"/>
    <col min="13606" max="13606" width="12.42578125" style="89" customWidth="1"/>
    <col min="13607" max="13607" width="13.140625" style="89" customWidth="1"/>
    <col min="13608" max="13609" width="12.42578125" style="89" customWidth="1"/>
    <col min="13610" max="13613" width="12.7109375" style="89" customWidth="1"/>
    <col min="13614" max="13614" width="14.85546875" style="89" customWidth="1"/>
    <col min="13615" max="13615" width="12.7109375" style="89" customWidth="1"/>
    <col min="13616" max="13616" width="14.85546875" style="89" customWidth="1"/>
    <col min="13617" max="13620" width="12.7109375" style="89" customWidth="1"/>
    <col min="13621" max="13621" width="14.85546875" style="89" customWidth="1"/>
    <col min="13622" max="13623" width="12.7109375" style="89" customWidth="1"/>
    <col min="13624" max="13624" width="14.85546875" style="89" customWidth="1"/>
    <col min="13625" max="13625" width="12.7109375" style="89" customWidth="1"/>
    <col min="13626" max="13640" width="0" style="89" hidden="1"/>
    <col min="13641" max="13641" width="9.140625" style="89" customWidth="1"/>
    <col min="13642" max="13642" width="12" style="89" customWidth="1"/>
    <col min="13643" max="13643" width="66.28515625" style="89" customWidth="1"/>
    <col min="13644" max="13650" width="0" style="89" hidden="1" customWidth="1"/>
    <col min="13651" max="13651" width="15.140625" style="89" customWidth="1"/>
    <col min="13652" max="13652" width="0" style="89" hidden="1" customWidth="1"/>
    <col min="13653" max="13653" width="16.5703125" style="89" customWidth="1"/>
    <col min="13654" max="13657" width="0" style="89" hidden="1" customWidth="1"/>
    <col min="13658" max="13842" width="9.140625" style="89" customWidth="1"/>
    <col min="13843" max="13843" width="68.28515625" style="89" customWidth="1"/>
    <col min="13844" max="13852" width="0" style="89" hidden="1" customWidth="1"/>
    <col min="13853" max="13855" width="14.85546875" style="89" customWidth="1"/>
    <col min="13856" max="13858" width="0" style="89" hidden="1" customWidth="1"/>
    <col min="13859" max="13859" width="12.7109375" style="89" customWidth="1"/>
    <col min="13860" max="13860" width="14.85546875" style="89" customWidth="1"/>
    <col min="13861" max="13861" width="12.7109375" style="89" customWidth="1"/>
    <col min="13862" max="13862" width="12.42578125" style="89" customWidth="1"/>
    <col min="13863" max="13863" width="13.140625" style="89" customWidth="1"/>
    <col min="13864" max="13865" width="12.42578125" style="89" customWidth="1"/>
    <col min="13866" max="13869" width="12.7109375" style="89" customWidth="1"/>
    <col min="13870" max="13870" width="14.85546875" style="89" customWidth="1"/>
    <col min="13871" max="13871" width="12.7109375" style="89" customWidth="1"/>
    <col min="13872" max="13872" width="14.85546875" style="89" customWidth="1"/>
    <col min="13873" max="13876" width="12.7109375" style="89" customWidth="1"/>
    <col min="13877" max="13877" width="14.85546875" style="89" customWidth="1"/>
    <col min="13878" max="13879" width="12.7109375" style="89" customWidth="1"/>
    <col min="13880" max="13880" width="14.85546875" style="89" customWidth="1"/>
    <col min="13881" max="13881" width="12.7109375" style="89" customWidth="1"/>
    <col min="13882" max="13896" width="0" style="89" hidden="1"/>
    <col min="13897" max="13897" width="9.140625" style="89" customWidth="1"/>
    <col min="13898" max="13898" width="12" style="89" customWidth="1"/>
    <col min="13899" max="13899" width="66.28515625" style="89" customWidth="1"/>
    <col min="13900" max="13906" width="0" style="89" hidden="1" customWidth="1"/>
    <col min="13907" max="13907" width="15.140625" style="89" customWidth="1"/>
    <col min="13908" max="13908" width="0" style="89" hidden="1" customWidth="1"/>
    <col min="13909" max="13909" width="16.5703125" style="89" customWidth="1"/>
    <col min="13910" max="13913" width="0" style="89" hidden="1" customWidth="1"/>
    <col min="13914" max="14098" width="9.140625" style="89" customWidth="1"/>
    <col min="14099" max="14099" width="68.28515625" style="89" customWidth="1"/>
    <col min="14100" max="14108" width="0" style="89" hidden="1" customWidth="1"/>
    <col min="14109" max="14111" width="14.85546875" style="89" customWidth="1"/>
    <col min="14112" max="14114" width="0" style="89" hidden="1" customWidth="1"/>
    <col min="14115" max="14115" width="12.7109375" style="89" customWidth="1"/>
    <col min="14116" max="14116" width="14.85546875" style="89" customWidth="1"/>
    <col min="14117" max="14117" width="12.7109375" style="89" customWidth="1"/>
    <col min="14118" max="14118" width="12.42578125" style="89" customWidth="1"/>
    <col min="14119" max="14119" width="13.140625" style="89" customWidth="1"/>
    <col min="14120" max="14121" width="12.42578125" style="89" customWidth="1"/>
    <col min="14122" max="14125" width="12.7109375" style="89" customWidth="1"/>
    <col min="14126" max="14126" width="14.85546875" style="89" customWidth="1"/>
    <col min="14127" max="14127" width="12.7109375" style="89" customWidth="1"/>
    <col min="14128" max="14128" width="14.85546875" style="89" customWidth="1"/>
    <col min="14129" max="14132" width="12.7109375" style="89" customWidth="1"/>
    <col min="14133" max="14133" width="14.85546875" style="89" customWidth="1"/>
    <col min="14134" max="14135" width="12.7109375" style="89" customWidth="1"/>
    <col min="14136" max="14136" width="14.85546875" style="89" customWidth="1"/>
    <col min="14137" max="14137" width="12.7109375" style="89" customWidth="1"/>
    <col min="14138" max="14152" width="0" style="89" hidden="1"/>
    <col min="14153" max="14153" width="9.140625" style="89" customWidth="1"/>
    <col min="14154" max="14154" width="12" style="89" customWidth="1"/>
    <col min="14155" max="14155" width="66.28515625" style="89" customWidth="1"/>
    <col min="14156" max="14162" width="0" style="89" hidden="1" customWidth="1"/>
    <col min="14163" max="14163" width="15.140625" style="89" customWidth="1"/>
    <col min="14164" max="14164" width="0" style="89" hidden="1" customWidth="1"/>
    <col min="14165" max="14165" width="16.5703125" style="89" customWidth="1"/>
    <col min="14166" max="14169" width="0" style="89" hidden="1" customWidth="1"/>
    <col min="14170" max="14354" width="9.140625" style="89" customWidth="1"/>
    <col min="14355" max="14355" width="68.28515625" style="89" customWidth="1"/>
    <col min="14356" max="14364" width="0" style="89" hidden="1" customWidth="1"/>
    <col min="14365" max="14367" width="14.85546875" style="89" customWidth="1"/>
    <col min="14368" max="14370" width="0" style="89" hidden="1" customWidth="1"/>
    <col min="14371" max="14371" width="12.7109375" style="89" customWidth="1"/>
    <col min="14372" max="14372" width="14.85546875" style="89" customWidth="1"/>
    <col min="14373" max="14373" width="12.7109375" style="89" customWidth="1"/>
    <col min="14374" max="14374" width="12.42578125" style="89" customWidth="1"/>
    <col min="14375" max="14375" width="13.140625" style="89" customWidth="1"/>
    <col min="14376" max="14377" width="12.42578125" style="89" customWidth="1"/>
    <col min="14378" max="14381" width="12.7109375" style="89" customWidth="1"/>
    <col min="14382" max="14382" width="14.85546875" style="89" customWidth="1"/>
    <col min="14383" max="14383" width="12.7109375" style="89" customWidth="1"/>
    <col min="14384" max="14384" width="14.85546875" style="89" customWidth="1"/>
    <col min="14385" max="14388" width="12.7109375" style="89" customWidth="1"/>
    <col min="14389" max="14389" width="14.85546875" style="89" customWidth="1"/>
    <col min="14390" max="14391" width="12.7109375" style="89" customWidth="1"/>
    <col min="14392" max="14392" width="14.85546875" style="89" customWidth="1"/>
    <col min="14393" max="14393" width="12.7109375" style="89" customWidth="1"/>
    <col min="14394" max="14408" width="0" style="89" hidden="1"/>
    <col min="14409" max="14409" width="9.140625" style="89" customWidth="1"/>
    <col min="14410" max="14410" width="12" style="89" customWidth="1"/>
    <col min="14411" max="14411" width="66.28515625" style="89" customWidth="1"/>
    <col min="14412" max="14418" width="0" style="89" hidden="1" customWidth="1"/>
    <col min="14419" max="14419" width="15.140625" style="89" customWidth="1"/>
    <col min="14420" max="14420" width="0" style="89" hidden="1" customWidth="1"/>
    <col min="14421" max="14421" width="16.5703125" style="89" customWidth="1"/>
    <col min="14422" max="14425" width="0" style="89" hidden="1" customWidth="1"/>
    <col min="14426" max="14610" width="9.140625" style="89" customWidth="1"/>
    <col min="14611" max="14611" width="68.28515625" style="89" customWidth="1"/>
    <col min="14612" max="14620" width="0" style="89" hidden="1" customWidth="1"/>
    <col min="14621" max="14623" width="14.85546875" style="89" customWidth="1"/>
    <col min="14624" max="14626" width="0" style="89" hidden="1" customWidth="1"/>
    <col min="14627" max="14627" width="12.7109375" style="89" customWidth="1"/>
    <col min="14628" max="14628" width="14.85546875" style="89" customWidth="1"/>
    <col min="14629" max="14629" width="12.7109375" style="89" customWidth="1"/>
    <col min="14630" max="14630" width="12.42578125" style="89" customWidth="1"/>
    <col min="14631" max="14631" width="13.140625" style="89" customWidth="1"/>
    <col min="14632" max="14633" width="12.42578125" style="89" customWidth="1"/>
    <col min="14634" max="14637" width="12.7109375" style="89" customWidth="1"/>
    <col min="14638" max="14638" width="14.85546875" style="89" customWidth="1"/>
    <col min="14639" max="14639" width="12.7109375" style="89" customWidth="1"/>
    <col min="14640" max="14640" width="14.85546875" style="89" customWidth="1"/>
    <col min="14641" max="14644" width="12.7109375" style="89" customWidth="1"/>
    <col min="14645" max="14645" width="14.85546875" style="89" customWidth="1"/>
    <col min="14646" max="14647" width="12.7109375" style="89" customWidth="1"/>
    <col min="14648" max="14648" width="14.85546875" style="89" customWidth="1"/>
    <col min="14649" max="14649" width="12.7109375" style="89" customWidth="1"/>
    <col min="14650" max="14664" width="0" style="89" hidden="1"/>
    <col min="14665" max="14665" width="9.140625" style="89" customWidth="1"/>
    <col min="14666" max="14666" width="12" style="89" customWidth="1"/>
    <col min="14667" max="14667" width="66.28515625" style="89" customWidth="1"/>
    <col min="14668" max="14674" width="0" style="89" hidden="1" customWidth="1"/>
    <col min="14675" max="14675" width="15.140625" style="89" customWidth="1"/>
    <col min="14676" max="14676" width="0" style="89" hidden="1" customWidth="1"/>
    <col min="14677" max="14677" width="16.5703125" style="89" customWidth="1"/>
    <col min="14678" max="14681" width="0" style="89" hidden="1" customWidth="1"/>
    <col min="14682" max="14866" width="9.140625" style="89" customWidth="1"/>
    <col min="14867" max="14867" width="68.28515625" style="89" customWidth="1"/>
    <col min="14868" max="14876" width="0" style="89" hidden="1" customWidth="1"/>
    <col min="14877" max="14879" width="14.85546875" style="89" customWidth="1"/>
    <col min="14880" max="14882" width="0" style="89" hidden="1" customWidth="1"/>
    <col min="14883" max="14883" width="12.7109375" style="89" customWidth="1"/>
    <col min="14884" max="14884" width="14.85546875" style="89" customWidth="1"/>
    <col min="14885" max="14885" width="12.7109375" style="89" customWidth="1"/>
    <col min="14886" max="14886" width="12.42578125" style="89" customWidth="1"/>
    <col min="14887" max="14887" width="13.140625" style="89" customWidth="1"/>
    <col min="14888" max="14889" width="12.42578125" style="89" customWidth="1"/>
    <col min="14890" max="14893" width="12.7109375" style="89" customWidth="1"/>
    <col min="14894" max="14894" width="14.85546875" style="89" customWidth="1"/>
    <col min="14895" max="14895" width="12.7109375" style="89" customWidth="1"/>
    <col min="14896" max="14896" width="14.85546875" style="89" customWidth="1"/>
    <col min="14897" max="14900" width="12.7109375" style="89" customWidth="1"/>
    <col min="14901" max="14901" width="14.85546875" style="89" customWidth="1"/>
    <col min="14902" max="14903" width="12.7109375" style="89" customWidth="1"/>
    <col min="14904" max="14904" width="14.85546875" style="89" customWidth="1"/>
    <col min="14905" max="14905" width="12.7109375" style="89" customWidth="1"/>
    <col min="14906" max="14920" width="0" style="89" hidden="1"/>
    <col min="14921" max="14921" width="9.140625" style="89" customWidth="1"/>
    <col min="14922" max="14922" width="12" style="89" customWidth="1"/>
    <col min="14923" max="14923" width="66.28515625" style="89" customWidth="1"/>
    <col min="14924" max="14930" width="0" style="89" hidden="1" customWidth="1"/>
    <col min="14931" max="14931" width="15.140625" style="89" customWidth="1"/>
    <col min="14932" max="14932" width="0" style="89" hidden="1" customWidth="1"/>
    <col min="14933" max="14933" width="16.5703125" style="89" customWidth="1"/>
    <col min="14934" max="14937" width="0" style="89" hidden="1" customWidth="1"/>
    <col min="14938" max="15122" width="9.140625" style="89" customWidth="1"/>
    <col min="15123" max="15123" width="68.28515625" style="89" customWidth="1"/>
    <col min="15124" max="15132" width="0" style="89" hidden="1" customWidth="1"/>
    <col min="15133" max="15135" width="14.85546875" style="89" customWidth="1"/>
    <col min="15136" max="15138" width="0" style="89" hidden="1" customWidth="1"/>
    <col min="15139" max="15139" width="12.7109375" style="89" customWidth="1"/>
    <col min="15140" max="15140" width="14.85546875" style="89" customWidth="1"/>
    <col min="15141" max="15141" width="12.7109375" style="89" customWidth="1"/>
    <col min="15142" max="15142" width="12.42578125" style="89" customWidth="1"/>
    <col min="15143" max="15143" width="13.140625" style="89" customWidth="1"/>
    <col min="15144" max="15145" width="12.42578125" style="89" customWidth="1"/>
    <col min="15146" max="15149" width="12.7109375" style="89" customWidth="1"/>
    <col min="15150" max="15150" width="14.85546875" style="89" customWidth="1"/>
    <col min="15151" max="15151" width="12.7109375" style="89" customWidth="1"/>
    <col min="15152" max="15152" width="14.85546875" style="89" customWidth="1"/>
    <col min="15153" max="15156" width="12.7109375" style="89" customWidth="1"/>
    <col min="15157" max="15157" width="14.85546875" style="89" customWidth="1"/>
    <col min="15158" max="15159" width="12.7109375" style="89" customWidth="1"/>
    <col min="15160" max="15160" width="14.85546875" style="89" customWidth="1"/>
    <col min="15161" max="15161" width="12.7109375" style="89" customWidth="1"/>
    <col min="15162" max="15176" width="0" style="89" hidden="1"/>
    <col min="15177" max="15177" width="9.140625" style="89" customWidth="1"/>
    <col min="15178" max="15178" width="12" style="89" customWidth="1"/>
    <col min="15179" max="15179" width="66.28515625" style="89" customWidth="1"/>
    <col min="15180" max="15186" width="0" style="89" hidden="1" customWidth="1"/>
    <col min="15187" max="15187" width="15.140625" style="89" customWidth="1"/>
    <col min="15188" max="15188" width="0" style="89" hidden="1" customWidth="1"/>
    <col min="15189" max="15189" width="16.5703125" style="89" customWidth="1"/>
    <col min="15190" max="15193" width="0" style="89" hidden="1" customWidth="1"/>
    <col min="15194" max="15378" width="9.140625" style="89" customWidth="1"/>
    <col min="15379" max="15379" width="68.28515625" style="89" customWidth="1"/>
    <col min="15380" max="15388" width="0" style="89" hidden="1" customWidth="1"/>
    <col min="15389" max="15391" width="14.85546875" style="89" customWidth="1"/>
    <col min="15392" max="15394" width="0" style="89" hidden="1" customWidth="1"/>
    <col min="15395" max="15395" width="12.7109375" style="89" customWidth="1"/>
    <col min="15396" max="15396" width="14.85546875" style="89" customWidth="1"/>
    <col min="15397" max="15397" width="12.7109375" style="89" customWidth="1"/>
    <col min="15398" max="15398" width="12.42578125" style="89" customWidth="1"/>
    <col min="15399" max="15399" width="13.140625" style="89" customWidth="1"/>
    <col min="15400" max="15401" width="12.42578125" style="89" customWidth="1"/>
    <col min="15402" max="15405" width="12.7109375" style="89" customWidth="1"/>
    <col min="15406" max="15406" width="14.85546875" style="89" customWidth="1"/>
    <col min="15407" max="15407" width="12.7109375" style="89" customWidth="1"/>
    <col min="15408" max="15408" width="14.85546875" style="89" customWidth="1"/>
    <col min="15409" max="15412" width="12.7109375" style="89" customWidth="1"/>
    <col min="15413" max="15413" width="14.85546875" style="89" customWidth="1"/>
    <col min="15414" max="15415" width="12.7109375" style="89" customWidth="1"/>
    <col min="15416" max="15416" width="14.85546875" style="89" customWidth="1"/>
    <col min="15417" max="15417" width="12.7109375" style="89" customWidth="1"/>
    <col min="15418" max="15432" width="0" style="89" hidden="1"/>
    <col min="15433" max="15433" width="9.140625" style="89" customWidth="1"/>
    <col min="15434" max="15434" width="12" style="89" customWidth="1"/>
    <col min="15435" max="15435" width="66.28515625" style="89" customWidth="1"/>
    <col min="15436" max="15442" width="0" style="89" hidden="1" customWidth="1"/>
    <col min="15443" max="15443" width="15.140625" style="89" customWidth="1"/>
    <col min="15444" max="15444" width="0" style="89" hidden="1" customWidth="1"/>
    <col min="15445" max="15445" width="16.5703125" style="89" customWidth="1"/>
    <col min="15446" max="15449" width="0" style="89" hidden="1" customWidth="1"/>
    <col min="15450" max="15634" width="9.140625" style="89" customWidth="1"/>
    <col min="15635" max="15635" width="68.28515625" style="89" customWidth="1"/>
    <col min="15636" max="15644" width="0" style="89" hidden="1" customWidth="1"/>
    <col min="15645" max="15647" width="14.85546875" style="89" customWidth="1"/>
    <col min="15648" max="15650" width="0" style="89" hidden="1" customWidth="1"/>
    <col min="15651" max="15651" width="12.7109375" style="89" customWidth="1"/>
    <col min="15652" max="15652" width="14.85546875" style="89" customWidth="1"/>
    <col min="15653" max="15653" width="12.7109375" style="89" customWidth="1"/>
    <col min="15654" max="15654" width="12.42578125" style="89" customWidth="1"/>
    <col min="15655" max="15655" width="13.140625" style="89" customWidth="1"/>
    <col min="15656" max="15657" width="12.42578125" style="89" customWidth="1"/>
    <col min="15658" max="15661" width="12.7109375" style="89" customWidth="1"/>
    <col min="15662" max="15662" width="14.85546875" style="89" customWidth="1"/>
    <col min="15663" max="15663" width="12.7109375" style="89" customWidth="1"/>
    <col min="15664" max="15664" width="14.85546875" style="89" customWidth="1"/>
    <col min="15665" max="15668" width="12.7109375" style="89" customWidth="1"/>
    <col min="15669" max="15669" width="14.85546875" style="89" customWidth="1"/>
    <col min="15670" max="15671" width="12.7109375" style="89" customWidth="1"/>
    <col min="15672" max="15672" width="14.85546875" style="89" customWidth="1"/>
    <col min="15673" max="15673" width="12.7109375" style="89" customWidth="1"/>
    <col min="15674" max="15688" width="0" style="89" hidden="1"/>
    <col min="15689" max="15689" width="9.140625" style="89" customWidth="1"/>
    <col min="15690" max="15690" width="12" style="89" customWidth="1"/>
    <col min="15691" max="15691" width="66.28515625" style="89" customWidth="1"/>
    <col min="15692" max="15698" width="0" style="89" hidden="1" customWidth="1"/>
    <col min="15699" max="15699" width="15.140625" style="89" customWidth="1"/>
    <col min="15700" max="15700" width="0" style="89" hidden="1" customWidth="1"/>
    <col min="15701" max="15701" width="16.5703125" style="89" customWidth="1"/>
    <col min="15702" max="15705" width="0" style="89" hidden="1" customWidth="1"/>
    <col min="15706" max="15890" width="9.140625" style="89" customWidth="1"/>
    <col min="15891" max="15891" width="68.28515625" style="89" customWidth="1"/>
    <col min="15892" max="15900" width="0" style="89" hidden="1" customWidth="1"/>
    <col min="15901" max="15903" width="14.85546875" style="89" customWidth="1"/>
    <col min="15904" max="15906" width="0" style="89" hidden="1" customWidth="1"/>
    <col min="15907" max="15907" width="12.7109375" style="89" customWidth="1"/>
    <col min="15908" max="15908" width="14.85546875" style="89" customWidth="1"/>
    <col min="15909" max="15909" width="12.7109375" style="89" customWidth="1"/>
    <col min="15910" max="15910" width="12.42578125" style="89" customWidth="1"/>
    <col min="15911" max="15911" width="13.140625" style="89" customWidth="1"/>
    <col min="15912" max="15913" width="12.42578125" style="89" customWidth="1"/>
    <col min="15914" max="15917" width="12.7109375" style="89" customWidth="1"/>
    <col min="15918" max="15918" width="14.85546875" style="89" customWidth="1"/>
    <col min="15919" max="15919" width="12.7109375" style="89" customWidth="1"/>
    <col min="15920" max="15920" width="14.85546875" style="89" customWidth="1"/>
    <col min="15921" max="15924" width="12.7109375" style="89" customWidth="1"/>
    <col min="15925" max="15925" width="14.85546875" style="89" customWidth="1"/>
    <col min="15926" max="15927" width="12.7109375" style="89" customWidth="1"/>
    <col min="15928" max="15928" width="14.85546875" style="89" customWidth="1"/>
    <col min="15929" max="15929" width="12.7109375" style="89" customWidth="1"/>
    <col min="15930" max="15944" width="0" style="89" hidden="1"/>
    <col min="15945" max="15945" width="9.140625" style="89" customWidth="1"/>
    <col min="15946" max="15946" width="12" style="89" customWidth="1"/>
    <col min="15947" max="15947" width="66.28515625" style="89" customWidth="1"/>
    <col min="15948" max="15954" width="0" style="89" hidden="1" customWidth="1"/>
    <col min="15955" max="15955" width="15.140625" style="89" customWidth="1"/>
    <col min="15956" max="15956" width="0" style="89" hidden="1" customWidth="1"/>
    <col min="15957" max="15957" width="16.5703125" style="89" customWidth="1"/>
    <col min="15958" max="15961" width="0" style="89" hidden="1" customWidth="1"/>
    <col min="15962" max="16146" width="9.140625" style="89" customWidth="1"/>
    <col min="16147" max="16147" width="68.28515625" style="89" customWidth="1"/>
    <col min="16148" max="16156" width="0" style="89" hidden="1" customWidth="1"/>
    <col min="16157" max="16159" width="14.85546875" style="89" customWidth="1"/>
    <col min="16160" max="16162" width="0" style="89" hidden="1" customWidth="1"/>
    <col min="16163" max="16163" width="12.7109375" style="89" customWidth="1"/>
    <col min="16164" max="16164" width="14.85546875" style="89" customWidth="1"/>
    <col min="16165" max="16165" width="12.7109375" style="89" customWidth="1"/>
    <col min="16166" max="16166" width="12.42578125" style="89" customWidth="1"/>
    <col min="16167" max="16167" width="13.140625" style="89" customWidth="1"/>
    <col min="16168" max="16169" width="12.42578125" style="89" customWidth="1"/>
    <col min="16170" max="16173" width="12.7109375" style="89" customWidth="1"/>
    <col min="16174" max="16174" width="14.85546875" style="89" customWidth="1"/>
    <col min="16175" max="16175" width="12.7109375" style="89" customWidth="1"/>
    <col min="16176" max="16176" width="14.85546875" style="89" customWidth="1"/>
    <col min="16177" max="16180" width="12.7109375" style="89" customWidth="1"/>
    <col min="16181" max="16181" width="14.85546875" style="89" customWidth="1"/>
    <col min="16182" max="16183" width="12.7109375" style="89" customWidth="1"/>
    <col min="16184" max="16184" width="14.85546875" style="89" customWidth="1"/>
    <col min="16185" max="16185" width="12.7109375" style="89" customWidth="1"/>
    <col min="16186" max="16384" width="0" style="89" hidden="1"/>
  </cols>
  <sheetData>
    <row r="1" spans="1:7" ht="30" customHeight="1">
      <c r="G1" s="88" t="s">
        <v>64</v>
      </c>
    </row>
    <row r="2" spans="1:7" ht="64.5" customHeight="1">
      <c r="B2" s="179" t="s">
        <v>65</v>
      </c>
      <c r="C2" s="179"/>
      <c r="D2" s="179"/>
      <c r="E2" s="179"/>
      <c r="F2" s="179"/>
      <c r="G2" s="179"/>
    </row>
    <row r="3" spans="1:7" ht="40.5" customHeight="1">
      <c r="B3" s="92" t="s">
        <v>66</v>
      </c>
      <c r="C3" s="93"/>
      <c r="D3" s="93"/>
      <c r="E3" s="93"/>
      <c r="F3" s="93"/>
      <c r="G3" s="93"/>
    </row>
    <row r="4" spans="1:7" ht="65.25" customHeight="1">
      <c r="B4" s="94" t="s">
        <v>67</v>
      </c>
      <c r="C4" s="95" t="s">
        <v>68</v>
      </c>
      <c r="D4" s="96" t="s">
        <v>25</v>
      </c>
      <c r="E4" s="96" t="s">
        <v>24</v>
      </c>
      <c r="F4" s="96" t="s">
        <v>23</v>
      </c>
      <c r="G4" s="96" t="s">
        <v>22</v>
      </c>
    </row>
    <row r="5" spans="1:7" s="97" customFormat="1" ht="49.5" customHeight="1">
      <c r="B5" s="98"/>
      <c r="C5" s="96" t="s">
        <v>60</v>
      </c>
      <c r="D5" s="96" t="s">
        <v>60</v>
      </c>
      <c r="E5" s="96" t="s">
        <v>60</v>
      </c>
      <c r="F5" s="96" t="s">
        <v>60</v>
      </c>
      <c r="G5" s="96" t="s">
        <v>60</v>
      </c>
    </row>
    <row r="6" spans="1:7" s="90" customFormat="1" ht="18.75" customHeight="1">
      <c r="A6" s="100"/>
      <c r="B6" s="101" t="s">
        <v>69</v>
      </c>
      <c r="C6" s="102">
        <v>67</v>
      </c>
      <c r="D6" s="103">
        <v>20</v>
      </c>
      <c r="E6" s="103">
        <v>43</v>
      </c>
      <c r="F6" s="103">
        <f>13-10</f>
        <v>3</v>
      </c>
      <c r="G6" s="103">
        <f>11-10</f>
        <v>1</v>
      </c>
    </row>
    <row r="7" spans="1:7" s="104" customFormat="1" ht="18.75" customHeight="1">
      <c r="A7" s="106"/>
      <c r="B7" s="101" t="s">
        <v>70</v>
      </c>
      <c r="C7" s="102">
        <v>31</v>
      </c>
      <c r="D7" s="107"/>
      <c r="E7" s="107">
        <v>16</v>
      </c>
      <c r="F7" s="105">
        <v>8</v>
      </c>
      <c r="G7" s="105">
        <v>7</v>
      </c>
    </row>
    <row r="8" spans="1:7" s="104" customFormat="1" ht="18.75" customHeight="1">
      <c r="A8" s="106"/>
      <c r="B8" s="108" t="s">
        <v>71</v>
      </c>
      <c r="C8" s="102">
        <v>90</v>
      </c>
      <c r="D8" s="107"/>
      <c r="E8" s="107">
        <v>36</v>
      </c>
      <c r="F8" s="105">
        <v>27</v>
      </c>
      <c r="G8" s="105">
        <v>27</v>
      </c>
    </row>
    <row r="9" spans="1:7" s="90" customFormat="1" ht="18.75" customHeight="1">
      <c r="A9" s="100"/>
      <c r="B9" s="108" t="s">
        <v>72</v>
      </c>
      <c r="C9" s="102">
        <v>400</v>
      </c>
      <c r="D9" s="107">
        <v>61</v>
      </c>
      <c r="E9" s="107">
        <v>117</v>
      </c>
      <c r="F9" s="105">
        <v>115</v>
      </c>
      <c r="G9" s="105">
        <v>107</v>
      </c>
    </row>
    <row r="10" spans="1:7" s="90" customFormat="1" ht="18.75" customHeight="1">
      <c r="A10" s="100"/>
      <c r="B10" s="108" t="s">
        <v>21</v>
      </c>
      <c r="C10" s="102">
        <v>1327</v>
      </c>
      <c r="D10" s="107">
        <v>400</v>
      </c>
      <c r="E10" s="107">
        <f>332+214</f>
        <v>546</v>
      </c>
      <c r="F10" s="105">
        <v>332</v>
      </c>
      <c r="G10" s="105">
        <v>49</v>
      </c>
    </row>
    <row r="11" spans="1:7" s="90" customFormat="1" ht="18.75" customHeight="1">
      <c r="A11" s="100"/>
      <c r="B11" s="108" t="s">
        <v>73</v>
      </c>
      <c r="C11" s="102">
        <v>244</v>
      </c>
      <c r="D11" s="107">
        <v>68</v>
      </c>
      <c r="E11" s="107">
        <v>115</v>
      </c>
      <c r="F11" s="105">
        <v>61</v>
      </c>
      <c r="G11" s="105">
        <v>0</v>
      </c>
    </row>
    <row r="12" spans="1:7" s="90" customFormat="1" ht="18.75" customHeight="1">
      <c r="A12" s="100"/>
      <c r="B12" s="108" t="s">
        <v>74</v>
      </c>
      <c r="C12" s="102">
        <v>105</v>
      </c>
      <c r="D12" s="107"/>
      <c r="E12" s="107">
        <v>5</v>
      </c>
      <c r="F12" s="105">
        <v>50</v>
      </c>
      <c r="G12" s="105">
        <v>50</v>
      </c>
    </row>
    <row r="13" spans="1:7" s="90" customFormat="1" ht="18.75" customHeight="1">
      <c r="A13" s="100"/>
      <c r="B13" s="108" t="s">
        <v>75</v>
      </c>
      <c r="C13" s="102">
        <v>895</v>
      </c>
      <c r="D13" s="109">
        <v>267</v>
      </c>
      <c r="E13" s="109">
        <v>359</v>
      </c>
      <c r="F13" s="109">
        <v>179</v>
      </c>
      <c r="G13" s="110">
        <f>180-90</f>
        <v>90</v>
      </c>
    </row>
    <row r="14" spans="1:7" s="90" customFormat="1" ht="18.75" customHeight="1">
      <c r="A14" s="100"/>
      <c r="B14" s="108" t="s">
        <v>76</v>
      </c>
      <c r="C14" s="102">
        <v>232</v>
      </c>
      <c r="D14" s="107"/>
      <c r="E14" s="107">
        <v>61</v>
      </c>
      <c r="F14" s="105">
        <v>73</v>
      </c>
      <c r="G14" s="105">
        <v>98</v>
      </c>
    </row>
    <row r="15" spans="1:7" s="112" customFormat="1" ht="18.75" customHeight="1">
      <c r="A15" s="111"/>
      <c r="B15" s="108" t="s">
        <v>77</v>
      </c>
      <c r="C15" s="102">
        <v>748</v>
      </c>
      <c r="D15" s="107">
        <v>180</v>
      </c>
      <c r="E15" s="107">
        <v>222</v>
      </c>
      <c r="F15" s="105">
        <v>187</v>
      </c>
      <c r="G15" s="105">
        <v>159</v>
      </c>
    </row>
    <row r="16" spans="1:7" s="90" customFormat="1" ht="18.75" customHeight="1">
      <c r="A16" s="100"/>
      <c r="B16" s="108" t="s">
        <v>78</v>
      </c>
      <c r="C16" s="102">
        <f>369-10</f>
        <v>359</v>
      </c>
      <c r="D16" s="107">
        <v>40</v>
      </c>
      <c r="E16" s="107">
        <v>142</v>
      </c>
      <c r="F16" s="105">
        <v>92</v>
      </c>
      <c r="G16" s="105">
        <v>85</v>
      </c>
    </row>
    <row r="17" spans="1:7" s="90" customFormat="1" ht="18.75" customHeight="1">
      <c r="A17" s="100"/>
      <c r="B17" s="108" t="s">
        <v>79</v>
      </c>
      <c r="C17" s="102">
        <v>383</v>
      </c>
      <c r="D17" s="107">
        <v>139</v>
      </c>
      <c r="E17" s="107">
        <v>142</v>
      </c>
      <c r="F17" s="105">
        <v>71</v>
      </c>
      <c r="G17" s="105">
        <v>31</v>
      </c>
    </row>
    <row r="18" spans="1:7" s="90" customFormat="1" ht="18.75" customHeight="1">
      <c r="A18" s="100"/>
      <c r="B18" s="108" t="s">
        <v>80</v>
      </c>
      <c r="C18" s="102">
        <v>716</v>
      </c>
      <c r="D18" s="113">
        <v>233</v>
      </c>
      <c r="E18" s="107">
        <v>320</v>
      </c>
      <c r="F18" s="105">
        <v>148</v>
      </c>
      <c r="G18" s="105">
        <v>15</v>
      </c>
    </row>
    <row r="19" spans="1:7" s="90" customFormat="1" ht="18.75" customHeight="1">
      <c r="A19" s="100"/>
      <c r="B19" s="108" t="s">
        <v>81</v>
      </c>
      <c r="C19" s="102">
        <v>219</v>
      </c>
      <c r="D19" s="107">
        <v>82</v>
      </c>
      <c r="E19" s="107">
        <v>88</v>
      </c>
      <c r="F19" s="105">
        <v>30</v>
      </c>
      <c r="G19" s="105">
        <v>19</v>
      </c>
    </row>
    <row r="20" spans="1:7" s="90" customFormat="1" ht="18.75" customHeight="1">
      <c r="A20" s="100"/>
      <c r="B20" s="101" t="s">
        <v>82</v>
      </c>
      <c r="C20" s="102">
        <v>171</v>
      </c>
      <c r="D20" s="107">
        <v>59</v>
      </c>
      <c r="E20" s="107">
        <f>43+20</f>
        <v>63</v>
      </c>
      <c r="F20" s="105">
        <v>43</v>
      </c>
      <c r="G20" s="105">
        <f>26-20</f>
        <v>6</v>
      </c>
    </row>
    <row r="21" spans="1:7" s="90" customFormat="1" ht="18.75" customHeight="1">
      <c r="A21" s="100"/>
      <c r="B21" s="101" t="s">
        <v>19</v>
      </c>
      <c r="C21" s="102">
        <v>794</v>
      </c>
      <c r="D21" s="107">
        <v>215</v>
      </c>
      <c r="E21" s="107">
        <v>311</v>
      </c>
      <c r="F21" s="105">
        <v>162</v>
      </c>
      <c r="G21" s="105">
        <v>106</v>
      </c>
    </row>
    <row r="22" spans="1:7" s="90" customFormat="1" ht="18.75" customHeight="1">
      <c r="A22" s="100"/>
      <c r="B22" s="101" t="s">
        <v>83</v>
      </c>
      <c r="C22" s="102">
        <v>379</v>
      </c>
      <c r="D22" s="107">
        <v>113</v>
      </c>
      <c r="E22" s="107">
        <v>230</v>
      </c>
      <c r="F22" s="105">
        <v>36</v>
      </c>
      <c r="G22" s="105"/>
    </row>
    <row r="23" spans="1:7" s="90" customFormat="1" ht="18.75" customHeight="1">
      <c r="A23" s="100"/>
      <c r="B23" s="101" t="s">
        <v>58</v>
      </c>
      <c r="C23" s="102">
        <v>789</v>
      </c>
      <c r="D23" s="107">
        <v>261</v>
      </c>
      <c r="E23" s="107">
        <v>316</v>
      </c>
      <c r="F23" s="105">
        <v>171</v>
      </c>
      <c r="G23" s="105">
        <v>41</v>
      </c>
    </row>
    <row r="24" spans="1:7" s="90" customFormat="1" ht="19.5" customHeight="1">
      <c r="A24" s="100"/>
      <c r="B24" s="101" t="s">
        <v>84</v>
      </c>
      <c r="C24" s="102">
        <v>228</v>
      </c>
      <c r="D24" s="107">
        <v>88</v>
      </c>
      <c r="E24" s="107">
        <v>129</v>
      </c>
      <c r="F24" s="105">
        <v>11</v>
      </c>
      <c r="G24" s="105"/>
    </row>
    <row r="25" spans="1:7" s="90" customFormat="1" ht="18.75" customHeight="1">
      <c r="A25" s="100"/>
      <c r="B25" s="101" t="s">
        <v>57</v>
      </c>
      <c r="C25" s="102">
        <v>413</v>
      </c>
      <c r="D25" s="107">
        <v>143</v>
      </c>
      <c r="E25" s="107">
        <v>103</v>
      </c>
      <c r="F25" s="105">
        <f>103-25</f>
        <v>78</v>
      </c>
      <c r="G25" s="105">
        <f>104-15</f>
        <v>89</v>
      </c>
    </row>
    <row r="26" spans="1:7" s="90" customFormat="1" ht="18.75" customHeight="1">
      <c r="A26" s="100"/>
      <c r="B26" s="101" t="s">
        <v>85</v>
      </c>
      <c r="C26" s="102">
        <v>283</v>
      </c>
      <c r="D26" s="109">
        <v>62</v>
      </c>
      <c r="E26" s="109">
        <v>120</v>
      </c>
      <c r="F26" s="109">
        <v>71</v>
      </c>
      <c r="G26" s="110">
        <f>70-40</f>
        <v>30</v>
      </c>
    </row>
    <row r="27" spans="1:7" s="90" customFormat="1" ht="18.75" customHeight="1">
      <c r="A27" s="100"/>
      <c r="B27" s="101" t="s">
        <v>86</v>
      </c>
      <c r="C27" s="102">
        <v>205</v>
      </c>
      <c r="D27" s="107"/>
      <c r="E27" s="107">
        <v>102</v>
      </c>
      <c r="F27" s="105">
        <v>51</v>
      </c>
      <c r="G27" s="105">
        <v>52</v>
      </c>
    </row>
    <row r="28" spans="1:7" s="90" customFormat="1" ht="16.5" customHeight="1">
      <c r="A28" s="100"/>
      <c r="B28" s="101" t="s">
        <v>87</v>
      </c>
      <c r="C28" s="102">
        <v>747</v>
      </c>
      <c r="D28" s="107">
        <v>203</v>
      </c>
      <c r="E28" s="107">
        <v>270</v>
      </c>
      <c r="F28" s="105">
        <v>187</v>
      </c>
      <c r="G28" s="105">
        <v>87</v>
      </c>
    </row>
    <row r="29" spans="1:7" s="100" customFormat="1" ht="22.5" customHeight="1">
      <c r="A29" s="100">
        <v>1</v>
      </c>
      <c r="B29" s="101" t="s">
        <v>88</v>
      </c>
      <c r="C29" s="96">
        <f>SUM(C6:C28)</f>
        <v>9825</v>
      </c>
      <c r="D29" s="96">
        <f>SUM(D6:D28)</f>
        <v>2634</v>
      </c>
      <c r="E29" s="96">
        <f>SUM(E6:E28)</f>
        <v>3856</v>
      </c>
      <c r="F29" s="96">
        <f>SUM(F6:F28)</f>
        <v>2186</v>
      </c>
      <c r="G29" s="96">
        <f>SUM(G6:G28)</f>
        <v>1149</v>
      </c>
    </row>
    <row r="30" spans="1:7" s="90" customFormat="1" ht="17.25" customHeight="1">
      <c r="A30" s="100"/>
      <c r="B30" s="101" t="s">
        <v>56</v>
      </c>
      <c r="C30" s="102">
        <v>2514</v>
      </c>
      <c r="D30" s="109">
        <v>821</v>
      </c>
      <c r="E30" s="109">
        <v>1064</v>
      </c>
      <c r="F30" s="109">
        <v>629</v>
      </c>
      <c r="G30" s="110"/>
    </row>
    <row r="31" spans="1:7" s="90" customFormat="1" ht="17.25" customHeight="1">
      <c r="A31" s="100"/>
      <c r="B31" s="101" t="s">
        <v>89</v>
      </c>
      <c r="C31" s="102">
        <v>1064</v>
      </c>
      <c r="D31" s="107">
        <v>285</v>
      </c>
      <c r="E31" s="107">
        <v>287</v>
      </c>
      <c r="F31" s="105">
        <v>266</v>
      </c>
      <c r="G31" s="105">
        <f>266-40</f>
        <v>226</v>
      </c>
    </row>
    <row r="32" spans="1:7" s="90" customFormat="1" ht="17.25" customHeight="1">
      <c r="A32" s="100" t="s">
        <v>90</v>
      </c>
      <c r="B32" s="101" t="s">
        <v>91</v>
      </c>
      <c r="C32" s="102">
        <v>2038</v>
      </c>
      <c r="D32" s="107">
        <v>293</v>
      </c>
      <c r="E32" s="107">
        <v>727</v>
      </c>
      <c r="F32" s="105">
        <v>510</v>
      </c>
      <c r="G32" s="105">
        <v>508</v>
      </c>
    </row>
    <row r="33" spans="1:7" s="90" customFormat="1" ht="17.25" customHeight="1">
      <c r="A33" s="100"/>
      <c r="B33" s="101" t="s">
        <v>92</v>
      </c>
      <c r="C33" s="102">
        <v>1047</v>
      </c>
      <c r="D33" s="107">
        <v>306</v>
      </c>
      <c r="E33" s="107">
        <v>262</v>
      </c>
      <c r="F33" s="105">
        <v>262</v>
      </c>
      <c r="G33" s="105">
        <v>217</v>
      </c>
    </row>
    <row r="34" spans="1:7" s="90" customFormat="1" ht="17.25" customHeight="1">
      <c r="A34" s="100"/>
      <c r="B34" s="114" t="s">
        <v>93</v>
      </c>
      <c r="C34" s="102">
        <v>715</v>
      </c>
      <c r="D34" s="107">
        <v>146</v>
      </c>
      <c r="E34" s="107">
        <v>212</v>
      </c>
      <c r="F34" s="105">
        <v>179</v>
      </c>
      <c r="G34" s="105">
        <v>178</v>
      </c>
    </row>
    <row r="35" spans="1:7" s="90" customFormat="1" ht="17.25" customHeight="1">
      <c r="A35" s="100"/>
      <c r="B35" s="108" t="s">
        <v>94</v>
      </c>
      <c r="C35" s="102">
        <v>622</v>
      </c>
      <c r="D35" s="107">
        <v>189</v>
      </c>
      <c r="E35" s="107">
        <v>325</v>
      </c>
      <c r="F35" s="105">
        <v>108</v>
      </c>
      <c r="G35" s="105">
        <v>0</v>
      </c>
    </row>
    <row r="36" spans="1:7" s="90" customFormat="1" ht="17.25" customHeight="1">
      <c r="A36" s="100"/>
      <c r="B36" s="108" t="s">
        <v>95</v>
      </c>
      <c r="C36" s="102">
        <v>1114</v>
      </c>
      <c r="D36" s="115">
        <v>203</v>
      </c>
      <c r="E36" s="115">
        <v>455</v>
      </c>
      <c r="F36" s="115">
        <v>279</v>
      </c>
      <c r="G36" s="115">
        <v>177</v>
      </c>
    </row>
    <row r="37" spans="1:7" s="90" customFormat="1" ht="17.25" customHeight="1">
      <c r="A37" s="100"/>
      <c r="B37" s="108" t="s">
        <v>96</v>
      </c>
      <c r="C37" s="102">
        <v>180</v>
      </c>
      <c r="D37" s="107">
        <v>60</v>
      </c>
      <c r="E37" s="107">
        <v>45</v>
      </c>
      <c r="F37" s="105">
        <v>45</v>
      </c>
      <c r="G37" s="105">
        <v>30</v>
      </c>
    </row>
    <row r="38" spans="1:7" s="99" customFormat="1" ht="17.25" customHeight="1">
      <c r="A38" s="116"/>
      <c r="B38" s="108" t="s">
        <v>97</v>
      </c>
      <c r="C38" s="102">
        <v>425</v>
      </c>
      <c r="D38" s="107">
        <v>79</v>
      </c>
      <c r="E38" s="107">
        <v>133</v>
      </c>
      <c r="F38" s="105">
        <v>106</v>
      </c>
      <c r="G38" s="105">
        <v>107</v>
      </c>
    </row>
    <row r="39" spans="1:7" s="118" customFormat="1" ht="29.25" customHeight="1">
      <c r="A39" s="100">
        <v>1</v>
      </c>
      <c r="B39" s="101" t="s">
        <v>98</v>
      </c>
      <c r="C39" s="117">
        <f>SUM(C30:C38)</f>
        <v>9719</v>
      </c>
      <c r="D39" s="117">
        <f>SUM(D30:D38)</f>
        <v>2382</v>
      </c>
      <c r="E39" s="117">
        <f>SUM(E30:E38)</f>
        <v>3510</v>
      </c>
      <c r="F39" s="117">
        <f>SUM(F30:F38)</f>
        <v>2384</v>
      </c>
      <c r="G39" s="117">
        <f>SUM(G30:G38)</f>
        <v>1443</v>
      </c>
    </row>
    <row r="40" spans="1:7" s="90" customFormat="1" ht="32.25" customHeight="1">
      <c r="A40" s="100"/>
      <c r="B40" s="108" t="s">
        <v>99</v>
      </c>
      <c r="C40" s="19">
        <v>2261</v>
      </c>
      <c r="D40" s="107">
        <v>656</v>
      </c>
      <c r="E40" s="107">
        <v>880</v>
      </c>
      <c r="F40" s="105">
        <v>461</v>
      </c>
      <c r="G40" s="105">
        <v>264</v>
      </c>
    </row>
    <row r="41" spans="1:7" s="90" customFormat="1" ht="16.5" customHeight="1">
      <c r="A41" s="100"/>
      <c r="B41" s="108" t="s">
        <v>100</v>
      </c>
      <c r="C41" s="19">
        <v>1192</v>
      </c>
      <c r="D41" s="107">
        <v>234</v>
      </c>
      <c r="E41" s="107">
        <v>362</v>
      </c>
      <c r="F41" s="105">
        <v>298</v>
      </c>
      <c r="G41" s="105">
        <v>298</v>
      </c>
    </row>
    <row r="42" spans="1:7" s="90" customFormat="1" ht="18.75" customHeight="1">
      <c r="A42" s="100"/>
      <c r="B42" s="108" t="s">
        <v>101</v>
      </c>
      <c r="C42" s="19">
        <v>1295</v>
      </c>
      <c r="D42" s="107">
        <v>258</v>
      </c>
      <c r="E42" s="107">
        <v>390</v>
      </c>
      <c r="F42" s="105">
        <v>324</v>
      </c>
      <c r="G42" s="105">
        <v>323</v>
      </c>
    </row>
    <row r="43" spans="1:7" s="90" customFormat="1" ht="18.75" customHeight="1">
      <c r="A43" s="100"/>
      <c r="B43" s="108" t="s">
        <v>102</v>
      </c>
      <c r="C43" s="19">
        <v>3431</v>
      </c>
      <c r="D43" s="107">
        <v>907</v>
      </c>
      <c r="E43" s="107">
        <v>935</v>
      </c>
      <c r="F43" s="105">
        <v>935</v>
      </c>
      <c r="G43" s="105">
        <v>654</v>
      </c>
    </row>
    <row r="44" spans="1:7" s="90" customFormat="1" ht="18.75" customHeight="1">
      <c r="A44" s="100"/>
      <c r="B44" s="108" t="s">
        <v>50</v>
      </c>
      <c r="C44" s="19">
        <v>4460</v>
      </c>
      <c r="D44" s="107">
        <v>1381</v>
      </c>
      <c r="E44" s="107">
        <v>1964</v>
      </c>
      <c r="F44" s="107">
        <v>1115</v>
      </c>
      <c r="G44" s="105"/>
    </row>
    <row r="45" spans="1:7" s="119" customFormat="1" ht="25.5" customHeight="1">
      <c r="A45" s="100">
        <v>1</v>
      </c>
      <c r="B45" s="101" t="s">
        <v>103</v>
      </c>
      <c r="C45" s="96">
        <f>SUM(C40:C44)</f>
        <v>12639</v>
      </c>
      <c r="D45" s="96">
        <f>SUM(D40:D44)</f>
        <v>3436</v>
      </c>
      <c r="E45" s="96">
        <f>SUM(E40:E44)</f>
        <v>4531</v>
      </c>
      <c r="F45" s="96">
        <f>SUM(F40:F44)</f>
        <v>3133</v>
      </c>
      <c r="G45" s="96">
        <f>SUM(G40:G44)</f>
        <v>1539</v>
      </c>
    </row>
    <row r="46" spans="1:7" s="119" customFormat="1" ht="25.5" customHeight="1">
      <c r="A46" s="100"/>
      <c r="B46" s="101" t="s">
        <v>15</v>
      </c>
      <c r="C46" s="19">
        <f>1791-37</f>
        <v>1754</v>
      </c>
      <c r="D46" s="107">
        <v>124</v>
      </c>
      <c r="E46" s="107">
        <v>763</v>
      </c>
      <c r="F46" s="105">
        <v>448</v>
      </c>
      <c r="G46" s="105">
        <v>419</v>
      </c>
    </row>
    <row r="47" spans="1:7" s="119" customFormat="1" ht="25.5" customHeight="1">
      <c r="A47" s="100"/>
      <c r="B47" s="101" t="s">
        <v>13</v>
      </c>
      <c r="C47" s="19">
        <f>814-25</f>
        <v>789</v>
      </c>
      <c r="D47" s="107">
        <v>309</v>
      </c>
      <c r="E47" s="107">
        <v>395</v>
      </c>
      <c r="F47" s="105">
        <v>54</v>
      </c>
      <c r="G47" s="105">
        <f>184-153</f>
        <v>31</v>
      </c>
    </row>
    <row r="48" spans="1:7" s="119" customFormat="1" ht="35.25" customHeight="1">
      <c r="A48" s="100"/>
      <c r="B48" s="101" t="s">
        <v>44</v>
      </c>
      <c r="C48" s="19">
        <v>440</v>
      </c>
      <c r="D48" s="107">
        <v>45</v>
      </c>
      <c r="E48" s="107">
        <v>175</v>
      </c>
      <c r="F48" s="105">
        <v>110</v>
      </c>
      <c r="G48" s="105">
        <v>110</v>
      </c>
    </row>
    <row r="49" spans="1:7" s="119" customFormat="1" ht="25.5" customHeight="1">
      <c r="A49" s="100"/>
      <c r="B49" s="108" t="s">
        <v>104</v>
      </c>
      <c r="C49" s="19">
        <v>200</v>
      </c>
      <c r="D49" s="107">
        <v>30</v>
      </c>
      <c r="E49" s="107">
        <v>85</v>
      </c>
      <c r="F49" s="105">
        <v>40</v>
      </c>
      <c r="G49" s="105">
        <v>45</v>
      </c>
    </row>
    <row r="50" spans="1:7" s="119" customFormat="1" ht="25.5" customHeight="1">
      <c r="A50" s="100"/>
      <c r="B50" s="108" t="s">
        <v>5</v>
      </c>
      <c r="C50" s="19">
        <v>230</v>
      </c>
      <c r="D50" s="107">
        <v>13</v>
      </c>
      <c r="E50" s="107">
        <v>91</v>
      </c>
      <c r="F50" s="105">
        <v>83</v>
      </c>
      <c r="G50" s="105">
        <v>43</v>
      </c>
    </row>
    <row r="51" spans="1:7" s="119" customFormat="1" ht="25.5" customHeight="1">
      <c r="A51" s="100">
        <v>1</v>
      </c>
      <c r="B51" s="101" t="s">
        <v>105</v>
      </c>
      <c r="C51" s="96">
        <f t="shared" ref="C51" si="0">SUM(C46:C50)</f>
        <v>3413</v>
      </c>
      <c r="D51" s="96">
        <f>SUM(D46:D50)</f>
        <v>521</v>
      </c>
      <c r="E51" s="96">
        <f>SUM(E46:E50)</f>
        <v>1509</v>
      </c>
      <c r="F51" s="96">
        <f>SUM(F46:F50)</f>
        <v>735</v>
      </c>
      <c r="G51" s="96">
        <f>SUM(G46:G50)</f>
        <v>648</v>
      </c>
    </row>
    <row r="52" spans="1:7" s="90" customFormat="1" ht="25.5" customHeight="1">
      <c r="A52" s="100">
        <v>1</v>
      </c>
      <c r="B52" s="101" t="s">
        <v>106</v>
      </c>
      <c r="C52" s="121">
        <f>C45+C39+C29+C51</f>
        <v>35596</v>
      </c>
      <c r="D52" s="121">
        <f>D45+D39+D29+D51</f>
        <v>8973</v>
      </c>
      <c r="E52" s="121">
        <f>E45+E39+E29+E51</f>
        <v>13406</v>
      </c>
      <c r="F52" s="121">
        <f>F45+F39+F29+F51</f>
        <v>8438</v>
      </c>
      <c r="G52" s="121">
        <f>G45+G39+G29+G51</f>
        <v>4779</v>
      </c>
    </row>
    <row r="53" spans="1:7" s="123" customFormat="1" ht="17.25" customHeight="1">
      <c r="A53" s="122"/>
      <c r="B53" s="86"/>
      <c r="C53" s="87"/>
      <c r="D53" s="87"/>
      <c r="E53" s="87"/>
      <c r="F53" s="87"/>
      <c r="G53" s="87"/>
    </row>
    <row r="54" spans="1:7" s="123" customFormat="1">
      <c r="A54" s="122"/>
      <c r="B54" s="86"/>
      <c r="C54" s="124"/>
      <c r="D54" s="124"/>
      <c r="E54" s="124"/>
      <c r="F54" s="124"/>
      <c r="G54" s="124"/>
    </row>
    <row r="55" spans="1:7" s="123" customFormat="1">
      <c r="A55" s="122"/>
      <c r="B55" s="86"/>
      <c r="C55" s="125"/>
      <c r="D55" s="126"/>
      <c r="E55" s="126"/>
      <c r="F55" s="126"/>
      <c r="G55" s="126"/>
    </row>
    <row r="56" spans="1:7" s="123" customFormat="1">
      <c r="A56" s="122"/>
      <c r="B56" s="5" t="s">
        <v>107</v>
      </c>
      <c r="C56" s="120">
        <v>30</v>
      </c>
      <c r="D56" s="125"/>
      <c r="E56" s="125"/>
      <c r="F56" s="125"/>
      <c r="G56" s="125"/>
    </row>
    <row r="57" spans="1:7" s="123" customFormat="1">
      <c r="A57" s="122"/>
      <c r="B57" s="4" t="s">
        <v>1</v>
      </c>
      <c r="C57" s="120">
        <f t="shared" ref="C57" si="1">C56+C52</f>
        <v>35626</v>
      </c>
      <c r="D57" s="125"/>
      <c r="E57" s="125"/>
      <c r="F57" s="125"/>
      <c r="G57" s="125"/>
    </row>
    <row r="58" spans="1:7" s="123" customFormat="1">
      <c r="A58" s="122"/>
      <c r="B58" s="3"/>
      <c r="C58" s="127"/>
      <c r="D58" s="125"/>
      <c r="E58" s="125"/>
      <c r="F58" s="125"/>
      <c r="G58" s="125"/>
    </row>
    <row r="59" spans="1:7" s="130" customFormat="1" ht="16.5" customHeight="1" thickBot="1">
      <c r="A59" s="128"/>
      <c r="B59" s="3"/>
      <c r="C59" s="129"/>
      <c r="D59" s="124"/>
      <c r="E59" s="124"/>
      <c r="F59" s="124"/>
      <c r="G59" s="124"/>
    </row>
    <row r="60" spans="1:7" s="123" customFormat="1" thickBot="1">
      <c r="A60" s="122"/>
      <c r="B60" s="2" t="s">
        <v>0</v>
      </c>
      <c r="C60" s="131">
        <v>35626</v>
      </c>
      <c r="D60" s="124"/>
      <c r="E60" s="124"/>
      <c r="F60" s="124"/>
      <c r="G60" s="124"/>
    </row>
    <row r="61" spans="1:7" s="123" customFormat="1">
      <c r="A61" s="122"/>
      <c r="B61" s="86"/>
      <c r="C61" s="125"/>
      <c r="D61" s="125"/>
      <c r="E61" s="125"/>
      <c r="F61" s="125"/>
      <c r="G61" s="125"/>
    </row>
    <row r="62" spans="1:7" s="123" customFormat="1">
      <c r="A62" s="122"/>
      <c r="B62" s="5"/>
      <c r="C62" s="132">
        <f t="shared" ref="C62" si="2">C60-C57</f>
        <v>0</v>
      </c>
      <c r="D62" s="87"/>
      <c r="E62" s="87"/>
      <c r="F62" s="87"/>
      <c r="G62" s="87"/>
    </row>
    <row r="63" spans="1:7" s="123" customFormat="1">
      <c r="A63" s="122"/>
      <c r="B63" s="4"/>
      <c r="C63" s="127"/>
      <c r="D63" s="87"/>
      <c r="E63" s="87"/>
      <c r="F63" s="87"/>
      <c r="G63" s="87"/>
    </row>
    <row r="64" spans="1:7" s="123" customFormat="1" ht="14.25">
      <c r="A64" s="122"/>
      <c r="B64" s="3"/>
      <c r="C64" s="87"/>
      <c r="D64" s="87"/>
      <c r="E64" s="87"/>
      <c r="F64" s="87"/>
      <c r="G64" s="87"/>
    </row>
    <row r="65" spans="1:7" s="123" customFormat="1" ht="14.25">
      <c r="A65" s="122"/>
      <c r="B65" s="3"/>
      <c r="C65" s="87"/>
      <c r="D65" s="87"/>
      <c r="E65" s="87"/>
      <c r="F65" s="87"/>
      <c r="G65" s="87"/>
    </row>
    <row r="66" spans="1:7" s="123" customFormat="1">
      <c r="A66" s="122"/>
      <c r="B66" s="86"/>
      <c r="C66" s="133"/>
      <c r="D66" s="87"/>
      <c r="E66" s="87"/>
      <c r="F66" s="87"/>
      <c r="G66" s="87"/>
    </row>
    <row r="67" spans="1:7" s="123" customFormat="1">
      <c r="A67" s="122"/>
      <c r="B67" s="86"/>
      <c r="C67" s="87"/>
      <c r="D67" s="87"/>
      <c r="E67" s="87"/>
      <c r="F67" s="87"/>
      <c r="G67" s="87"/>
    </row>
    <row r="68" spans="1:7" s="123" customFormat="1">
      <c r="A68" s="122"/>
      <c r="B68" s="86"/>
      <c r="D68" s="87"/>
      <c r="E68" s="87"/>
      <c r="F68" s="87"/>
      <c r="G68" s="87"/>
    </row>
    <row r="69" spans="1:7" s="123" customFormat="1">
      <c r="A69" s="122"/>
      <c r="B69" s="86"/>
      <c r="C69" s="87"/>
      <c r="D69" s="87"/>
      <c r="E69" s="87"/>
      <c r="F69" s="87"/>
      <c r="G69" s="87"/>
    </row>
    <row r="70" spans="1:7" s="123" customFormat="1">
      <c r="A70" s="122"/>
      <c r="B70" s="86"/>
      <c r="C70" s="87"/>
      <c r="D70" s="87"/>
      <c r="E70" s="87"/>
      <c r="F70" s="87"/>
      <c r="G70" s="87"/>
    </row>
    <row r="71" spans="1:7" s="123" customFormat="1">
      <c r="A71" s="122"/>
      <c r="B71" s="86"/>
      <c r="C71" s="87"/>
      <c r="D71" s="87"/>
      <c r="E71" s="87"/>
      <c r="F71" s="87"/>
      <c r="G71" s="87"/>
    </row>
    <row r="72" spans="1:7" s="123" customFormat="1">
      <c r="A72" s="122"/>
      <c r="B72" s="86"/>
      <c r="C72" s="87"/>
      <c r="D72" s="87"/>
      <c r="E72" s="87"/>
      <c r="F72" s="87"/>
      <c r="G72" s="87"/>
    </row>
    <row r="73" spans="1:7" s="123" customFormat="1">
      <c r="A73" s="122"/>
      <c r="B73" s="86"/>
      <c r="C73" s="87"/>
      <c r="D73" s="87"/>
      <c r="E73" s="87"/>
      <c r="F73" s="87"/>
      <c r="G73" s="87"/>
    </row>
    <row r="74" spans="1:7" s="123" customFormat="1">
      <c r="A74" s="122"/>
      <c r="B74" s="86"/>
      <c r="C74" s="87"/>
      <c r="D74" s="87"/>
      <c r="E74" s="87"/>
      <c r="F74" s="87"/>
      <c r="G74" s="87"/>
    </row>
    <row r="75" spans="1:7" s="123" customFormat="1">
      <c r="A75" s="122"/>
      <c r="B75" s="86"/>
      <c r="C75" s="87"/>
      <c r="D75" s="87"/>
      <c r="E75" s="87"/>
      <c r="F75" s="87"/>
      <c r="G75" s="87"/>
    </row>
    <row r="76" spans="1:7" s="123" customFormat="1">
      <c r="A76" s="122"/>
      <c r="B76" s="86"/>
      <c r="C76" s="87"/>
      <c r="D76" s="87"/>
      <c r="E76" s="87"/>
      <c r="F76" s="87"/>
      <c r="G76" s="87"/>
    </row>
    <row r="77" spans="1:7" s="123" customFormat="1">
      <c r="A77" s="122"/>
      <c r="B77" s="86"/>
      <c r="C77" s="87"/>
      <c r="D77" s="87"/>
      <c r="E77" s="87"/>
      <c r="F77" s="87"/>
      <c r="G77" s="87"/>
    </row>
    <row r="78" spans="1:7" s="123" customFormat="1">
      <c r="A78" s="122"/>
      <c r="B78" s="86"/>
      <c r="C78" s="87"/>
      <c r="D78" s="87"/>
      <c r="E78" s="87"/>
      <c r="F78" s="87"/>
      <c r="G78" s="87"/>
    </row>
    <row r="79" spans="1:7" s="123" customFormat="1">
      <c r="A79" s="122"/>
      <c r="B79" s="86"/>
      <c r="C79" s="87"/>
      <c r="D79" s="87"/>
      <c r="E79" s="87"/>
      <c r="F79" s="87"/>
      <c r="G79" s="87"/>
    </row>
    <row r="80" spans="1:7" s="123" customFormat="1">
      <c r="A80" s="122"/>
      <c r="B80" s="86"/>
      <c r="C80" s="87"/>
      <c r="D80" s="87"/>
      <c r="E80" s="87"/>
      <c r="F80" s="87"/>
      <c r="G80" s="87"/>
    </row>
    <row r="81" spans="1:7" s="123" customFormat="1">
      <c r="A81" s="122"/>
      <c r="B81" s="86"/>
      <c r="C81" s="87"/>
      <c r="D81" s="87"/>
      <c r="E81" s="87"/>
      <c r="F81" s="87"/>
      <c r="G81" s="87"/>
    </row>
    <row r="82" spans="1:7" s="123" customFormat="1">
      <c r="A82" s="122"/>
      <c r="B82" s="86"/>
      <c r="C82" s="87"/>
      <c r="D82" s="87"/>
      <c r="E82" s="87"/>
      <c r="F82" s="87"/>
      <c r="G82" s="87"/>
    </row>
    <row r="83" spans="1:7" s="123" customFormat="1">
      <c r="A83" s="122"/>
      <c r="B83" s="86"/>
      <c r="C83" s="87"/>
      <c r="D83" s="87"/>
      <c r="E83" s="87"/>
      <c r="F83" s="87"/>
      <c r="G83" s="87"/>
    </row>
    <row r="84" spans="1:7" s="123" customFormat="1">
      <c r="A84" s="122"/>
      <c r="B84" s="86"/>
      <c r="C84" s="87"/>
      <c r="D84" s="87"/>
      <c r="E84" s="87"/>
      <c r="F84" s="87"/>
      <c r="G84" s="87"/>
    </row>
    <row r="85" spans="1:7" s="123" customFormat="1">
      <c r="A85" s="122"/>
      <c r="B85" s="86"/>
      <c r="C85" s="87"/>
      <c r="D85" s="87"/>
      <c r="E85" s="87"/>
      <c r="F85" s="87"/>
      <c r="G85" s="87"/>
    </row>
    <row r="86" spans="1:7" s="123" customFormat="1">
      <c r="A86" s="122"/>
      <c r="B86" s="86"/>
      <c r="C86" s="87"/>
      <c r="D86" s="87"/>
      <c r="E86" s="87"/>
      <c r="F86" s="87"/>
      <c r="G86" s="87"/>
    </row>
    <row r="87" spans="1:7" s="123" customFormat="1">
      <c r="A87" s="122"/>
      <c r="B87" s="86"/>
      <c r="C87" s="87"/>
      <c r="D87" s="87"/>
      <c r="E87" s="87"/>
      <c r="F87" s="87"/>
      <c r="G87" s="87"/>
    </row>
    <row r="88" spans="1:7" s="123" customFormat="1">
      <c r="A88" s="122"/>
      <c r="B88" s="86"/>
      <c r="C88" s="87"/>
      <c r="D88" s="87"/>
      <c r="E88" s="87"/>
      <c r="F88" s="87"/>
      <c r="G88" s="87"/>
    </row>
    <row r="89" spans="1:7" s="123" customFormat="1">
      <c r="A89" s="122"/>
      <c r="B89" s="86"/>
      <c r="C89" s="87"/>
      <c r="D89" s="87"/>
      <c r="E89" s="87"/>
      <c r="F89" s="87"/>
      <c r="G89" s="87"/>
    </row>
    <row r="90" spans="1:7" s="123" customFormat="1">
      <c r="A90" s="122"/>
      <c r="B90" s="86"/>
      <c r="C90" s="87"/>
      <c r="D90" s="87"/>
      <c r="E90" s="87"/>
      <c r="F90" s="87"/>
      <c r="G90" s="87"/>
    </row>
    <row r="91" spans="1:7" s="123" customFormat="1">
      <c r="A91" s="122"/>
      <c r="B91" s="86"/>
      <c r="C91" s="87"/>
      <c r="D91" s="87"/>
      <c r="E91" s="87"/>
      <c r="F91" s="87"/>
      <c r="G91" s="87"/>
    </row>
    <row r="92" spans="1:7" s="123" customFormat="1">
      <c r="A92" s="122"/>
      <c r="B92" s="86"/>
      <c r="C92" s="87"/>
      <c r="D92" s="87"/>
      <c r="E92" s="87"/>
      <c r="F92" s="87"/>
      <c r="G92" s="87"/>
    </row>
    <row r="93" spans="1:7" s="123" customFormat="1">
      <c r="A93" s="122"/>
      <c r="B93" s="86"/>
      <c r="C93" s="87"/>
      <c r="D93" s="87"/>
      <c r="E93" s="87"/>
      <c r="F93" s="87"/>
      <c r="G93" s="87"/>
    </row>
    <row r="94" spans="1:7" s="123" customFormat="1">
      <c r="A94" s="122"/>
      <c r="B94" s="86"/>
      <c r="C94" s="87"/>
      <c r="D94" s="87"/>
      <c r="E94" s="87"/>
      <c r="F94" s="87"/>
      <c r="G94" s="87"/>
    </row>
    <row r="95" spans="1:7" s="123" customFormat="1">
      <c r="A95" s="122"/>
      <c r="B95" s="86"/>
      <c r="C95" s="87"/>
      <c r="D95" s="87"/>
      <c r="E95" s="87"/>
      <c r="F95" s="87"/>
      <c r="G95" s="87"/>
    </row>
    <row r="96" spans="1:7" s="123" customFormat="1">
      <c r="A96" s="122"/>
      <c r="B96" s="86"/>
      <c r="C96" s="87"/>
      <c r="D96" s="87"/>
      <c r="E96" s="87"/>
      <c r="F96" s="87"/>
      <c r="G96" s="87"/>
    </row>
    <row r="97" spans="1:7" s="123" customFormat="1">
      <c r="A97" s="122"/>
      <c r="B97" s="86"/>
      <c r="C97" s="87"/>
      <c r="D97" s="87"/>
      <c r="E97" s="87"/>
      <c r="F97" s="87"/>
      <c r="G97" s="87"/>
    </row>
    <row r="98" spans="1:7" s="123" customFormat="1">
      <c r="A98" s="122"/>
      <c r="B98" s="86"/>
      <c r="C98" s="87"/>
      <c r="D98" s="87"/>
      <c r="E98" s="87"/>
      <c r="F98" s="87"/>
      <c r="G98" s="87"/>
    </row>
    <row r="99" spans="1:7" s="123" customFormat="1">
      <c r="A99" s="122"/>
      <c r="B99" s="86"/>
      <c r="C99" s="87"/>
      <c r="D99" s="87"/>
      <c r="E99" s="87"/>
      <c r="F99" s="87"/>
      <c r="G99" s="87"/>
    </row>
    <row r="100" spans="1:7" s="123" customFormat="1">
      <c r="A100" s="122"/>
      <c r="B100" s="86"/>
      <c r="C100" s="87"/>
      <c r="D100" s="87"/>
      <c r="E100" s="87"/>
      <c r="F100" s="87"/>
      <c r="G100" s="87"/>
    </row>
    <row r="101" spans="1:7" s="123" customFormat="1">
      <c r="A101" s="122"/>
      <c r="B101" s="86"/>
      <c r="C101" s="87"/>
      <c r="D101" s="87"/>
      <c r="E101" s="87"/>
      <c r="F101" s="87"/>
      <c r="G101" s="87"/>
    </row>
    <row r="102" spans="1:7" s="123" customFormat="1">
      <c r="A102" s="122"/>
      <c r="B102" s="86"/>
      <c r="C102" s="87"/>
      <c r="D102" s="87"/>
      <c r="E102" s="87"/>
      <c r="F102" s="87"/>
      <c r="G102" s="87"/>
    </row>
    <row r="103" spans="1:7" s="123" customFormat="1">
      <c r="A103" s="122"/>
      <c r="B103" s="86"/>
      <c r="C103" s="87"/>
      <c r="D103" s="87"/>
      <c r="E103" s="87"/>
      <c r="F103" s="87"/>
      <c r="G103" s="87"/>
    </row>
    <row r="104" spans="1:7" s="123" customFormat="1">
      <c r="A104" s="122"/>
      <c r="B104" s="86"/>
      <c r="C104" s="87"/>
      <c r="D104" s="87"/>
      <c r="E104" s="87"/>
      <c r="F104" s="87"/>
      <c r="G104" s="87"/>
    </row>
    <row r="105" spans="1:7" s="123" customFormat="1">
      <c r="A105" s="122"/>
      <c r="B105" s="86"/>
      <c r="C105" s="87"/>
      <c r="D105" s="87"/>
      <c r="E105" s="87"/>
      <c r="F105" s="87"/>
      <c r="G105" s="87"/>
    </row>
    <row r="106" spans="1:7" s="123" customFormat="1">
      <c r="A106" s="122"/>
      <c r="B106" s="86"/>
      <c r="C106" s="87"/>
      <c r="D106" s="87"/>
      <c r="E106" s="87"/>
      <c r="F106" s="87"/>
      <c r="G106" s="87"/>
    </row>
    <row r="107" spans="1:7" s="123" customFormat="1">
      <c r="A107" s="122"/>
      <c r="B107" s="86"/>
      <c r="C107" s="87"/>
      <c r="D107" s="87"/>
      <c r="E107" s="87"/>
      <c r="F107" s="87"/>
      <c r="G107" s="87"/>
    </row>
    <row r="108" spans="1:7" s="123" customFormat="1">
      <c r="A108" s="122"/>
      <c r="B108" s="86"/>
      <c r="C108" s="87"/>
      <c r="D108" s="87"/>
      <c r="E108" s="87"/>
      <c r="F108" s="87"/>
      <c r="G108" s="87"/>
    </row>
    <row r="109" spans="1:7" s="123" customFormat="1">
      <c r="A109" s="122"/>
      <c r="B109" s="86"/>
      <c r="C109" s="87"/>
      <c r="D109" s="87"/>
      <c r="E109" s="87"/>
      <c r="F109" s="87"/>
      <c r="G109" s="87"/>
    </row>
    <row r="110" spans="1:7" s="123" customFormat="1">
      <c r="A110" s="122"/>
      <c r="B110" s="86"/>
      <c r="C110" s="87"/>
      <c r="D110" s="87"/>
      <c r="E110" s="87"/>
      <c r="F110" s="87"/>
      <c r="G110" s="87"/>
    </row>
    <row r="111" spans="1:7" s="123" customFormat="1">
      <c r="A111" s="122"/>
      <c r="B111" s="86"/>
      <c r="C111" s="87"/>
      <c r="D111" s="87"/>
      <c r="E111" s="87"/>
      <c r="F111" s="87"/>
      <c r="G111" s="87"/>
    </row>
    <row r="112" spans="1:7" s="123" customFormat="1">
      <c r="A112" s="122"/>
      <c r="B112" s="86"/>
      <c r="C112" s="87"/>
      <c r="D112" s="87"/>
      <c r="E112" s="87"/>
      <c r="F112" s="87"/>
      <c r="G112" s="87"/>
    </row>
    <row r="113" spans="1:7" s="123" customFormat="1">
      <c r="A113" s="122"/>
      <c r="B113" s="86"/>
      <c r="C113" s="87"/>
      <c r="D113" s="87"/>
      <c r="E113" s="87"/>
      <c r="F113" s="87"/>
      <c r="G113" s="87"/>
    </row>
    <row r="114" spans="1:7" s="123" customFormat="1">
      <c r="A114" s="122"/>
      <c r="B114" s="86"/>
      <c r="C114" s="87"/>
      <c r="D114" s="87"/>
      <c r="E114" s="87"/>
      <c r="F114" s="87"/>
      <c r="G114" s="87"/>
    </row>
    <row r="115" spans="1:7" s="123" customFormat="1">
      <c r="A115" s="122"/>
      <c r="B115" s="86"/>
      <c r="C115" s="87"/>
      <c r="D115" s="87"/>
      <c r="E115" s="87"/>
      <c r="F115" s="87"/>
      <c r="G115" s="87"/>
    </row>
    <row r="116" spans="1:7" s="123" customFormat="1">
      <c r="A116" s="122"/>
      <c r="B116" s="86"/>
      <c r="C116" s="87"/>
      <c r="D116" s="87"/>
      <c r="E116" s="87"/>
      <c r="F116" s="87"/>
      <c r="G116" s="87"/>
    </row>
    <row r="117" spans="1:7" s="123" customFormat="1">
      <c r="A117" s="122"/>
      <c r="B117" s="86"/>
      <c r="C117" s="87"/>
      <c r="D117" s="87"/>
      <c r="E117" s="87"/>
      <c r="F117" s="87"/>
      <c r="G117" s="87"/>
    </row>
    <row r="118" spans="1:7" s="123" customFormat="1">
      <c r="A118" s="122"/>
      <c r="B118" s="86"/>
      <c r="C118" s="87"/>
      <c r="D118" s="87"/>
      <c r="E118" s="87"/>
      <c r="F118" s="87"/>
      <c r="G118" s="87"/>
    </row>
    <row r="119" spans="1:7" s="123" customFormat="1">
      <c r="A119" s="122"/>
      <c r="B119" s="86"/>
      <c r="C119" s="87"/>
      <c r="D119" s="87"/>
      <c r="E119" s="87"/>
      <c r="F119" s="87"/>
      <c r="G119" s="87"/>
    </row>
    <row r="120" spans="1:7" s="123" customFormat="1">
      <c r="A120" s="122"/>
      <c r="B120" s="86"/>
      <c r="C120" s="87"/>
      <c r="D120" s="87"/>
      <c r="E120" s="87"/>
      <c r="F120" s="87"/>
      <c r="G120" s="87"/>
    </row>
    <row r="121" spans="1:7" s="123" customFormat="1">
      <c r="A121" s="122"/>
      <c r="B121" s="86"/>
      <c r="C121" s="87"/>
      <c r="D121" s="87"/>
      <c r="E121" s="87"/>
      <c r="F121" s="87"/>
      <c r="G121" s="87"/>
    </row>
    <row r="122" spans="1:7" s="123" customFormat="1">
      <c r="A122" s="122"/>
      <c r="B122" s="86"/>
      <c r="C122" s="87"/>
      <c r="D122" s="87"/>
      <c r="E122" s="87"/>
      <c r="F122" s="87"/>
      <c r="G122" s="87"/>
    </row>
    <row r="123" spans="1:7" s="123" customFormat="1">
      <c r="A123" s="122"/>
      <c r="B123" s="86"/>
      <c r="C123" s="87"/>
      <c r="D123" s="87"/>
      <c r="E123" s="87"/>
      <c r="F123" s="87"/>
      <c r="G123" s="87"/>
    </row>
    <row r="124" spans="1:7" s="123" customFormat="1">
      <c r="A124" s="122"/>
      <c r="B124" s="86"/>
      <c r="C124" s="87"/>
      <c r="D124" s="87"/>
      <c r="E124" s="87"/>
      <c r="F124" s="87"/>
      <c r="G124" s="87"/>
    </row>
    <row r="125" spans="1:7" s="123" customFormat="1">
      <c r="A125" s="122"/>
      <c r="B125" s="86"/>
      <c r="C125" s="87"/>
      <c r="D125" s="87"/>
      <c r="E125" s="87"/>
      <c r="F125" s="87"/>
      <c r="G125" s="87"/>
    </row>
    <row r="126" spans="1:7" s="123" customFormat="1">
      <c r="A126" s="122"/>
      <c r="B126" s="86"/>
      <c r="C126" s="87"/>
      <c r="D126" s="87"/>
      <c r="E126" s="87"/>
      <c r="F126" s="87"/>
      <c r="G126" s="87"/>
    </row>
    <row r="127" spans="1:7" s="123" customFormat="1">
      <c r="A127" s="122"/>
      <c r="B127" s="86"/>
      <c r="C127" s="87"/>
      <c r="D127" s="87"/>
      <c r="E127" s="87"/>
      <c r="F127" s="87"/>
      <c r="G127" s="87"/>
    </row>
    <row r="128" spans="1:7" s="123" customFormat="1">
      <c r="A128" s="122"/>
      <c r="B128" s="86"/>
      <c r="C128" s="87"/>
      <c r="D128" s="87"/>
      <c r="E128" s="87"/>
      <c r="F128" s="87"/>
      <c r="G128" s="87"/>
    </row>
    <row r="129" spans="1:7" s="123" customFormat="1">
      <c r="A129" s="122"/>
      <c r="B129" s="86"/>
      <c r="C129" s="87"/>
      <c r="D129" s="87"/>
      <c r="E129" s="87"/>
      <c r="F129" s="87"/>
      <c r="G129" s="87"/>
    </row>
    <row r="130" spans="1:7" s="123" customFormat="1">
      <c r="A130" s="122"/>
      <c r="B130" s="86"/>
      <c r="C130" s="87"/>
      <c r="D130" s="87"/>
      <c r="E130" s="87"/>
      <c r="F130" s="87"/>
      <c r="G130" s="87"/>
    </row>
    <row r="131" spans="1:7" s="123" customFormat="1">
      <c r="A131" s="122"/>
      <c r="B131" s="86"/>
      <c r="C131" s="87"/>
      <c r="D131" s="87"/>
      <c r="E131" s="87"/>
      <c r="F131" s="87"/>
      <c r="G131" s="87"/>
    </row>
    <row r="132" spans="1:7" s="123" customFormat="1">
      <c r="A132" s="122"/>
      <c r="B132" s="86"/>
      <c r="C132" s="87"/>
      <c r="D132" s="87"/>
      <c r="E132" s="87"/>
      <c r="F132" s="87"/>
      <c r="G132" s="87"/>
    </row>
    <row r="133" spans="1:7" s="123" customFormat="1">
      <c r="A133" s="122"/>
      <c r="B133" s="86"/>
      <c r="C133" s="87"/>
      <c r="D133" s="87"/>
      <c r="E133" s="87"/>
      <c r="F133" s="87"/>
      <c r="G133" s="87"/>
    </row>
    <row r="134" spans="1:7" s="123" customFormat="1">
      <c r="A134" s="122"/>
      <c r="B134" s="86"/>
      <c r="C134" s="87"/>
      <c r="D134" s="87"/>
      <c r="E134" s="87"/>
      <c r="F134" s="87"/>
      <c r="G134" s="87"/>
    </row>
    <row r="135" spans="1:7" s="123" customFormat="1">
      <c r="A135" s="122"/>
      <c r="B135" s="86"/>
      <c r="C135" s="87"/>
      <c r="D135" s="87"/>
      <c r="E135" s="87"/>
      <c r="F135" s="87"/>
      <c r="G135" s="87"/>
    </row>
    <row r="136" spans="1:7" s="123" customFormat="1">
      <c r="A136" s="122"/>
      <c r="B136" s="86"/>
      <c r="C136" s="87"/>
      <c r="D136" s="87"/>
      <c r="E136" s="87"/>
      <c r="F136" s="87"/>
      <c r="G136" s="87"/>
    </row>
    <row r="137" spans="1:7" s="123" customFormat="1">
      <c r="A137" s="122"/>
      <c r="B137" s="86"/>
      <c r="C137" s="87"/>
      <c r="D137" s="87"/>
      <c r="E137" s="87"/>
      <c r="F137" s="87"/>
      <c r="G137" s="87"/>
    </row>
    <row r="138" spans="1:7" s="123" customFormat="1">
      <c r="A138" s="122"/>
      <c r="B138" s="86"/>
      <c r="C138" s="87"/>
      <c r="D138" s="87"/>
      <c r="E138" s="87"/>
      <c r="F138" s="87"/>
      <c r="G138" s="87"/>
    </row>
    <row r="139" spans="1:7" s="123" customFormat="1">
      <c r="A139" s="122"/>
      <c r="B139" s="86"/>
      <c r="C139" s="87"/>
      <c r="D139" s="87"/>
      <c r="E139" s="87"/>
      <c r="F139" s="87"/>
      <c r="G139" s="87"/>
    </row>
    <row r="140" spans="1:7" s="123" customFormat="1">
      <c r="A140" s="122"/>
      <c r="B140" s="86"/>
      <c r="C140" s="87"/>
      <c r="D140" s="87"/>
      <c r="E140" s="87"/>
      <c r="F140" s="87"/>
      <c r="G140" s="87"/>
    </row>
    <row r="141" spans="1:7" s="123" customFormat="1">
      <c r="A141" s="122"/>
      <c r="B141" s="86"/>
      <c r="C141" s="87"/>
      <c r="D141" s="87"/>
      <c r="E141" s="87"/>
      <c r="F141" s="87"/>
      <c r="G141" s="87"/>
    </row>
    <row r="142" spans="1:7" s="123" customFormat="1">
      <c r="A142" s="122"/>
      <c r="B142" s="86"/>
      <c r="C142" s="87"/>
      <c r="D142" s="87"/>
      <c r="E142" s="87"/>
      <c r="F142" s="87"/>
      <c r="G142" s="87"/>
    </row>
    <row r="143" spans="1:7" s="123" customFormat="1">
      <c r="A143" s="122"/>
      <c r="B143" s="86"/>
      <c r="C143" s="87"/>
      <c r="D143" s="87"/>
      <c r="E143" s="87"/>
      <c r="F143" s="87"/>
      <c r="G143" s="87"/>
    </row>
    <row r="144" spans="1:7" s="123" customFormat="1">
      <c r="A144" s="122"/>
      <c r="B144" s="86"/>
      <c r="C144" s="87"/>
      <c r="D144" s="87"/>
      <c r="E144" s="87"/>
      <c r="F144" s="87"/>
      <c r="G144" s="87"/>
    </row>
    <row r="145" spans="1:7" s="123" customFormat="1">
      <c r="A145" s="122"/>
      <c r="B145" s="86"/>
      <c r="C145" s="87"/>
      <c r="D145" s="87"/>
      <c r="E145" s="87"/>
      <c r="F145" s="87"/>
      <c r="G145" s="87"/>
    </row>
    <row r="146" spans="1:7" s="123" customFormat="1">
      <c r="A146" s="122"/>
      <c r="B146" s="86"/>
      <c r="C146" s="87"/>
      <c r="D146" s="87"/>
      <c r="E146" s="87"/>
      <c r="F146" s="87"/>
      <c r="G146" s="87"/>
    </row>
    <row r="147" spans="1:7" s="123" customFormat="1">
      <c r="A147" s="122"/>
      <c r="B147" s="86"/>
      <c r="C147" s="87"/>
      <c r="D147" s="87"/>
      <c r="E147" s="87"/>
      <c r="F147" s="87"/>
      <c r="G147" s="87"/>
    </row>
    <row r="148" spans="1:7" s="123" customFormat="1">
      <c r="A148" s="122"/>
      <c r="B148" s="86"/>
      <c r="C148" s="87"/>
      <c r="D148" s="87"/>
      <c r="E148" s="87"/>
      <c r="F148" s="87"/>
      <c r="G148" s="87"/>
    </row>
    <row r="149" spans="1:7" s="123" customFormat="1">
      <c r="A149" s="122"/>
      <c r="B149" s="86"/>
      <c r="C149" s="87"/>
      <c r="D149" s="87"/>
      <c r="E149" s="87"/>
      <c r="F149" s="87"/>
      <c r="G149" s="87"/>
    </row>
    <row r="150" spans="1:7" s="123" customFormat="1">
      <c r="A150" s="122"/>
      <c r="B150" s="86"/>
      <c r="C150" s="87"/>
      <c r="D150" s="87"/>
      <c r="E150" s="87"/>
      <c r="F150" s="87"/>
      <c r="G150" s="87"/>
    </row>
    <row r="151" spans="1:7" s="123" customFormat="1">
      <c r="A151" s="122"/>
      <c r="B151" s="86"/>
      <c r="C151" s="87"/>
      <c r="D151" s="87"/>
      <c r="E151" s="87"/>
      <c r="F151" s="87"/>
      <c r="G151" s="87"/>
    </row>
    <row r="152" spans="1:7" s="123" customFormat="1">
      <c r="A152" s="122"/>
      <c r="B152" s="86"/>
      <c r="C152" s="87"/>
      <c r="D152" s="87"/>
      <c r="E152" s="87"/>
      <c r="F152" s="87"/>
      <c r="G152" s="87"/>
    </row>
    <row r="153" spans="1:7" s="123" customFormat="1">
      <c r="A153" s="122"/>
      <c r="B153" s="86"/>
      <c r="C153" s="87"/>
      <c r="D153" s="87"/>
      <c r="E153" s="87"/>
      <c r="F153" s="87"/>
      <c r="G153" s="87"/>
    </row>
    <row r="154" spans="1:7" s="123" customFormat="1">
      <c r="A154" s="122"/>
      <c r="B154" s="86"/>
      <c r="C154" s="87"/>
      <c r="D154" s="87"/>
      <c r="E154" s="87"/>
      <c r="F154" s="87"/>
      <c r="G154" s="87"/>
    </row>
    <row r="155" spans="1:7" s="123" customFormat="1">
      <c r="A155" s="122"/>
      <c r="B155" s="86"/>
      <c r="C155" s="87"/>
      <c r="D155" s="87"/>
      <c r="E155" s="87"/>
      <c r="F155" s="87"/>
      <c r="G155" s="87"/>
    </row>
    <row r="156" spans="1:7" s="123" customFormat="1">
      <c r="A156" s="122"/>
      <c r="B156" s="86"/>
      <c r="C156" s="87"/>
      <c r="D156" s="87"/>
      <c r="E156" s="87"/>
      <c r="F156" s="87"/>
      <c r="G156" s="87"/>
    </row>
    <row r="157" spans="1:7" s="123" customFormat="1">
      <c r="A157" s="122"/>
      <c r="B157" s="86"/>
      <c r="C157" s="87"/>
      <c r="D157" s="87"/>
      <c r="E157" s="87"/>
      <c r="F157" s="87"/>
      <c r="G157" s="87"/>
    </row>
    <row r="158" spans="1:7" s="123" customFormat="1">
      <c r="A158" s="122"/>
      <c r="B158" s="86"/>
      <c r="C158" s="87"/>
      <c r="D158" s="87"/>
      <c r="E158" s="87"/>
      <c r="F158" s="87"/>
      <c r="G158" s="87"/>
    </row>
    <row r="159" spans="1:7" s="123" customFormat="1">
      <c r="A159" s="122"/>
      <c r="B159" s="86"/>
      <c r="C159" s="87"/>
      <c r="D159" s="87"/>
      <c r="E159" s="87"/>
      <c r="F159" s="87"/>
      <c r="G159" s="87"/>
    </row>
    <row r="160" spans="1:7" s="123" customFormat="1">
      <c r="A160" s="122"/>
      <c r="B160" s="86"/>
      <c r="C160" s="87"/>
      <c r="D160" s="87"/>
      <c r="E160" s="87"/>
      <c r="F160" s="87"/>
      <c r="G160" s="87"/>
    </row>
    <row r="161" spans="1:7" s="123" customFormat="1">
      <c r="A161" s="122"/>
      <c r="B161" s="86"/>
      <c r="C161" s="87"/>
      <c r="D161" s="87"/>
      <c r="E161" s="87"/>
      <c r="F161" s="87"/>
      <c r="G161" s="87"/>
    </row>
    <row r="162" spans="1:7" s="123" customFormat="1">
      <c r="A162" s="122"/>
      <c r="B162" s="86"/>
      <c r="C162" s="87"/>
      <c r="D162" s="87"/>
      <c r="E162" s="87"/>
      <c r="F162" s="87"/>
      <c r="G162" s="87"/>
    </row>
    <row r="163" spans="1:7" s="123" customFormat="1">
      <c r="A163" s="122"/>
      <c r="B163" s="86"/>
      <c r="C163" s="87"/>
      <c r="D163" s="87"/>
      <c r="E163" s="87"/>
      <c r="F163" s="87"/>
      <c r="G163" s="87"/>
    </row>
    <row r="164" spans="1:7" s="123" customFormat="1">
      <c r="A164" s="122"/>
      <c r="B164" s="86"/>
      <c r="C164" s="87"/>
      <c r="D164" s="87"/>
      <c r="E164" s="87"/>
      <c r="F164" s="87"/>
      <c r="G164" s="87"/>
    </row>
    <row r="165" spans="1:7" s="123" customFormat="1">
      <c r="A165" s="122"/>
      <c r="B165" s="86"/>
      <c r="C165" s="87"/>
      <c r="D165" s="87"/>
      <c r="E165" s="87"/>
      <c r="F165" s="87"/>
      <c r="G165" s="87"/>
    </row>
    <row r="166" spans="1:7" s="123" customFormat="1">
      <c r="A166" s="122"/>
      <c r="B166" s="86"/>
      <c r="C166" s="87"/>
      <c r="D166" s="87"/>
      <c r="E166" s="87"/>
      <c r="F166" s="87"/>
      <c r="G166" s="87"/>
    </row>
    <row r="167" spans="1:7" s="123" customFormat="1">
      <c r="A167" s="122"/>
      <c r="B167" s="86"/>
      <c r="C167" s="87"/>
      <c r="D167" s="87"/>
      <c r="E167" s="87"/>
      <c r="F167" s="87"/>
      <c r="G167" s="87"/>
    </row>
    <row r="168" spans="1:7" s="123" customFormat="1">
      <c r="A168" s="122"/>
      <c r="B168" s="86"/>
      <c r="C168" s="87"/>
      <c r="D168" s="87"/>
      <c r="E168" s="87"/>
      <c r="F168" s="87"/>
      <c r="G168" s="87"/>
    </row>
    <row r="169" spans="1:7" s="123" customFormat="1">
      <c r="A169" s="122"/>
      <c r="B169" s="86"/>
      <c r="C169" s="87"/>
      <c r="D169" s="87"/>
      <c r="E169" s="87"/>
      <c r="F169" s="87"/>
      <c r="G169" s="87"/>
    </row>
    <row r="170" spans="1:7" s="123" customFormat="1">
      <c r="A170" s="122"/>
      <c r="B170" s="86"/>
      <c r="C170" s="87"/>
      <c r="D170" s="87"/>
      <c r="E170" s="87"/>
      <c r="F170" s="87"/>
      <c r="G170" s="87"/>
    </row>
    <row r="171" spans="1:7" s="123" customFormat="1">
      <c r="A171" s="122"/>
      <c r="B171" s="86"/>
      <c r="C171" s="87"/>
      <c r="D171" s="87"/>
      <c r="E171" s="87"/>
      <c r="F171" s="87"/>
      <c r="G171" s="87"/>
    </row>
    <row r="172" spans="1:7" s="123" customFormat="1">
      <c r="A172" s="122"/>
      <c r="B172" s="86"/>
      <c r="C172" s="87"/>
      <c r="D172" s="87"/>
      <c r="E172" s="87"/>
      <c r="F172" s="87"/>
      <c r="G172" s="87"/>
    </row>
    <row r="173" spans="1:7" s="123" customFormat="1">
      <c r="A173" s="122"/>
      <c r="B173" s="86"/>
      <c r="C173" s="87"/>
      <c r="D173" s="87"/>
      <c r="E173" s="87"/>
      <c r="F173" s="87"/>
      <c r="G173" s="87"/>
    </row>
    <row r="174" spans="1:7" s="123" customFormat="1">
      <c r="A174" s="122"/>
      <c r="B174" s="86"/>
      <c r="C174" s="87"/>
      <c r="D174" s="87"/>
      <c r="E174" s="87"/>
      <c r="F174" s="87"/>
      <c r="G174" s="87"/>
    </row>
    <row r="175" spans="1:7" s="123" customFormat="1">
      <c r="A175" s="122"/>
      <c r="B175" s="86"/>
      <c r="C175" s="87"/>
      <c r="D175" s="87"/>
      <c r="E175" s="87"/>
      <c r="F175" s="87"/>
      <c r="G175" s="87"/>
    </row>
    <row r="176" spans="1:7" s="123" customFormat="1">
      <c r="A176" s="122"/>
      <c r="B176" s="86"/>
      <c r="C176" s="87"/>
      <c r="D176" s="87"/>
      <c r="E176" s="87"/>
      <c r="F176" s="87"/>
      <c r="G176" s="87"/>
    </row>
    <row r="177" spans="1:7" s="123" customFormat="1">
      <c r="A177" s="122"/>
      <c r="B177" s="86"/>
      <c r="C177" s="87"/>
      <c r="D177" s="87"/>
      <c r="E177" s="87"/>
      <c r="F177" s="87"/>
      <c r="G177" s="87"/>
    </row>
    <row r="178" spans="1:7" s="123" customFormat="1">
      <c r="A178" s="122"/>
      <c r="B178" s="86"/>
      <c r="C178" s="87"/>
      <c r="D178" s="87"/>
      <c r="E178" s="87"/>
      <c r="F178" s="87"/>
      <c r="G178" s="87"/>
    </row>
    <row r="179" spans="1:7" s="123" customFormat="1">
      <c r="A179" s="122"/>
      <c r="B179" s="86"/>
      <c r="C179" s="87"/>
      <c r="D179" s="87"/>
      <c r="E179" s="87"/>
      <c r="F179" s="87"/>
      <c r="G179" s="87"/>
    </row>
    <row r="180" spans="1:7" s="123" customFormat="1">
      <c r="A180" s="122"/>
      <c r="B180" s="86"/>
      <c r="C180" s="87"/>
      <c r="D180" s="87"/>
      <c r="E180" s="87"/>
      <c r="F180" s="87"/>
      <c r="G180" s="87"/>
    </row>
    <row r="181" spans="1:7" s="123" customFormat="1">
      <c r="A181" s="122"/>
      <c r="B181" s="86"/>
      <c r="C181" s="87"/>
      <c r="D181" s="87"/>
      <c r="E181" s="87"/>
      <c r="F181" s="87"/>
      <c r="G181" s="87"/>
    </row>
    <row r="182" spans="1:7" s="123" customFormat="1">
      <c r="A182" s="122"/>
      <c r="B182" s="86"/>
      <c r="C182" s="87"/>
      <c r="D182" s="87"/>
      <c r="E182" s="87"/>
      <c r="F182" s="87"/>
      <c r="G182" s="87"/>
    </row>
    <row r="183" spans="1:7" s="123" customFormat="1">
      <c r="A183" s="122"/>
      <c r="B183" s="86"/>
      <c r="C183" s="87"/>
      <c r="D183" s="87"/>
      <c r="E183" s="87"/>
      <c r="F183" s="87"/>
      <c r="G183" s="87"/>
    </row>
    <row r="184" spans="1:7" s="123" customFormat="1">
      <c r="A184" s="122"/>
      <c r="B184" s="86"/>
      <c r="C184" s="87"/>
      <c r="D184" s="87"/>
      <c r="E184" s="87"/>
      <c r="F184" s="87"/>
      <c r="G184" s="87"/>
    </row>
    <row r="185" spans="1:7" s="123" customFormat="1">
      <c r="A185" s="122"/>
      <c r="B185" s="86"/>
      <c r="C185" s="87"/>
      <c r="D185" s="87"/>
      <c r="E185" s="87"/>
      <c r="F185" s="87"/>
      <c r="G185" s="87"/>
    </row>
    <row r="186" spans="1:7" s="123" customFormat="1">
      <c r="A186" s="122"/>
      <c r="B186" s="86"/>
      <c r="C186" s="87"/>
      <c r="D186" s="87"/>
      <c r="E186" s="87"/>
      <c r="F186" s="87"/>
      <c r="G186" s="87"/>
    </row>
    <row r="187" spans="1:7" s="123" customFormat="1">
      <c r="A187" s="122"/>
      <c r="B187" s="86"/>
      <c r="C187" s="87"/>
      <c r="D187" s="87"/>
      <c r="E187" s="87"/>
      <c r="F187" s="87"/>
      <c r="G187" s="87"/>
    </row>
    <row r="188" spans="1:7" s="123" customFormat="1">
      <c r="A188" s="122"/>
      <c r="B188" s="86"/>
      <c r="C188" s="87"/>
      <c r="D188" s="87"/>
      <c r="E188" s="87"/>
      <c r="F188" s="87"/>
      <c r="G188" s="87"/>
    </row>
    <row r="189" spans="1:7" s="123" customFormat="1">
      <c r="A189" s="122"/>
      <c r="B189" s="86"/>
      <c r="C189" s="87"/>
      <c r="D189" s="87"/>
      <c r="E189" s="87"/>
      <c r="F189" s="87"/>
      <c r="G189" s="87"/>
    </row>
    <row r="190" spans="1:7" s="123" customFormat="1">
      <c r="A190" s="122"/>
      <c r="B190" s="86"/>
      <c r="C190" s="87"/>
      <c r="D190" s="87"/>
      <c r="E190" s="87"/>
      <c r="F190" s="87"/>
      <c r="G190" s="87"/>
    </row>
    <row r="191" spans="1:7" s="123" customFormat="1">
      <c r="A191" s="122"/>
      <c r="B191" s="86"/>
      <c r="C191" s="87"/>
      <c r="D191" s="87"/>
      <c r="E191" s="87"/>
      <c r="F191" s="87"/>
      <c r="G191" s="87"/>
    </row>
    <row r="192" spans="1:7" s="123" customFormat="1">
      <c r="A192" s="122"/>
      <c r="B192" s="86"/>
      <c r="C192" s="87"/>
      <c r="D192" s="87"/>
      <c r="E192" s="87"/>
      <c r="F192" s="87"/>
      <c r="G192" s="87"/>
    </row>
    <row r="193" spans="1:7" s="123" customFormat="1">
      <c r="A193" s="122"/>
      <c r="B193" s="86"/>
      <c r="C193" s="87"/>
      <c r="D193" s="87"/>
      <c r="E193" s="87"/>
      <c r="F193" s="87"/>
      <c r="G193" s="87"/>
    </row>
    <row r="194" spans="1:7" s="123" customFormat="1">
      <c r="A194" s="122"/>
      <c r="B194" s="86"/>
      <c r="C194" s="87"/>
      <c r="D194" s="87"/>
      <c r="E194" s="87"/>
      <c r="F194" s="87"/>
      <c r="G194" s="87"/>
    </row>
    <row r="195" spans="1:7" s="123" customFormat="1">
      <c r="A195" s="122"/>
      <c r="B195" s="86"/>
      <c r="C195" s="87"/>
      <c r="D195" s="87"/>
      <c r="E195" s="87"/>
      <c r="F195" s="87"/>
      <c r="G195" s="87"/>
    </row>
    <row r="196" spans="1:7" s="123" customFormat="1">
      <c r="A196" s="122"/>
      <c r="B196" s="86"/>
      <c r="C196" s="87"/>
      <c r="D196" s="87"/>
      <c r="E196" s="87"/>
      <c r="F196" s="87"/>
      <c r="G196" s="87"/>
    </row>
    <row r="197" spans="1:7" s="123" customFormat="1">
      <c r="A197" s="122"/>
      <c r="B197" s="86"/>
      <c r="C197" s="87"/>
      <c r="D197" s="87"/>
      <c r="E197" s="87"/>
      <c r="F197" s="87"/>
      <c r="G197" s="87"/>
    </row>
    <row r="198" spans="1:7" s="123" customFormat="1">
      <c r="A198" s="122"/>
      <c r="B198" s="86"/>
      <c r="C198" s="87"/>
      <c r="D198" s="87"/>
      <c r="E198" s="87"/>
      <c r="F198" s="87"/>
      <c r="G198" s="87"/>
    </row>
    <row r="199" spans="1:7" s="123" customFormat="1">
      <c r="A199" s="122"/>
      <c r="B199" s="86"/>
      <c r="C199" s="87"/>
      <c r="D199" s="87"/>
      <c r="E199" s="87"/>
      <c r="F199" s="87"/>
      <c r="G199" s="87"/>
    </row>
    <row r="200" spans="1:7" s="123" customFormat="1">
      <c r="A200" s="122"/>
      <c r="B200" s="86"/>
      <c r="C200" s="87"/>
      <c r="D200" s="87"/>
      <c r="E200" s="87"/>
      <c r="F200" s="87"/>
      <c r="G200" s="87"/>
    </row>
    <row r="201" spans="1:7" s="123" customFormat="1">
      <c r="A201" s="122"/>
      <c r="B201" s="86"/>
      <c r="C201" s="87"/>
      <c r="D201" s="87"/>
      <c r="E201" s="87"/>
      <c r="F201" s="87"/>
      <c r="G201" s="87"/>
    </row>
    <row r="202" spans="1:7" s="123" customFormat="1">
      <c r="A202" s="122"/>
      <c r="B202" s="86"/>
      <c r="C202" s="87"/>
      <c r="D202" s="87"/>
      <c r="E202" s="87"/>
      <c r="F202" s="87"/>
      <c r="G202" s="87"/>
    </row>
    <row r="203" spans="1:7" s="123" customFormat="1">
      <c r="A203" s="122"/>
      <c r="B203" s="86"/>
      <c r="C203" s="87"/>
      <c r="D203" s="87"/>
      <c r="E203" s="87"/>
      <c r="F203" s="87"/>
      <c r="G203" s="87"/>
    </row>
    <row r="204" spans="1:7" s="123" customFormat="1">
      <c r="A204" s="122"/>
      <c r="B204" s="86"/>
      <c r="C204" s="87"/>
      <c r="D204" s="87"/>
      <c r="E204" s="87"/>
      <c r="F204" s="87"/>
      <c r="G204" s="87"/>
    </row>
    <row r="205" spans="1:7" s="123" customFormat="1">
      <c r="A205" s="122"/>
      <c r="B205" s="86"/>
      <c r="C205" s="87"/>
      <c r="D205" s="87"/>
      <c r="E205" s="87"/>
      <c r="F205" s="87"/>
      <c r="G205" s="87"/>
    </row>
    <row r="206" spans="1:7" s="123" customFormat="1">
      <c r="A206" s="122"/>
      <c r="B206" s="86"/>
      <c r="C206" s="87"/>
      <c r="D206" s="87"/>
      <c r="E206" s="87"/>
      <c r="F206" s="87"/>
      <c r="G206" s="87"/>
    </row>
    <row r="207" spans="1:7" s="123" customFormat="1">
      <c r="A207" s="122"/>
      <c r="B207" s="86"/>
      <c r="C207" s="87"/>
      <c r="D207" s="87"/>
      <c r="E207" s="87"/>
      <c r="F207" s="87"/>
      <c r="G207" s="87"/>
    </row>
    <row r="208" spans="1:7" s="123" customFormat="1">
      <c r="A208" s="122"/>
      <c r="B208" s="86"/>
      <c r="C208" s="87"/>
      <c r="D208" s="87"/>
      <c r="E208" s="87"/>
      <c r="F208" s="87"/>
      <c r="G208" s="87"/>
    </row>
    <row r="209" spans="1:7" s="123" customFormat="1">
      <c r="A209" s="122"/>
      <c r="B209" s="86"/>
      <c r="C209" s="87"/>
      <c r="D209" s="87"/>
      <c r="E209" s="87"/>
      <c r="F209" s="87"/>
      <c r="G209" s="87"/>
    </row>
    <row r="210" spans="1:7" s="123" customFormat="1">
      <c r="A210" s="122"/>
      <c r="B210" s="86"/>
      <c r="C210" s="87"/>
      <c r="D210" s="87"/>
      <c r="E210" s="87"/>
      <c r="F210" s="87"/>
      <c r="G210" s="87"/>
    </row>
    <row r="211" spans="1:7" s="123" customFormat="1">
      <c r="A211" s="122"/>
      <c r="B211" s="86"/>
      <c r="C211" s="87"/>
      <c r="D211" s="87"/>
      <c r="E211" s="87"/>
      <c r="F211" s="87"/>
      <c r="G211" s="87"/>
    </row>
    <row r="212" spans="1:7" s="123" customFormat="1">
      <c r="A212" s="122"/>
      <c r="B212" s="86"/>
      <c r="C212" s="87"/>
      <c r="D212" s="87"/>
      <c r="E212" s="87"/>
      <c r="F212" s="87"/>
      <c r="G212" s="87"/>
    </row>
    <row r="213" spans="1:7" s="123" customFormat="1">
      <c r="A213" s="122"/>
      <c r="B213" s="86"/>
      <c r="C213" s="87"/>
      <c r="D213" s="87"/>
      <c r="E213" s="87"/>
      <c r="F213" s="87"/>
      <c r="G213" s="87"/>
    </row>
    <row r="214" spans="1:7" s="123" customFormat="1">
      <c r="A214" s="122"/>
      <c r="B214" s="86"/>
      <c r="C214" s="87"/>
      <c r="D214" s="87"/>
      <c r="E214" s="87"/>
      <c r="F214" s="87"/>
      <c r="G214" s="87"/>
    </row>
    <row r="215" spans="1:7" s="123" customFormat="1">
      <c r="A215" s="122"/>
      <c r="B215" s="86"/>
      <c r="C215" s="87"/>
      <c r="D215" s="87"/>
      <c r="E215" s="87"/>
      <c r="F215" s="87"/>
      <c r="G215" s="87"/>
    </row>
    <row r="216" spans="1:7" s="123" customFormat="1">
      <c r="A216" s="122"/>
      <c r="B216" s="86"/>
      <c r="C216" s="87"/>
      <c r="D216" s="87"/>
      <c r="E216" s="87"/>
      <c r="F216" s="87"/>
      <c r="G216" s="87"/>
    </row>
    <row r="217" spans="1:7" s="123" customFormat="1">
      <c r="A217" s="122"/>
      <c r="B217" s="86"/>
      <c r="C217" s="87"/>
      <c r="D217" s="87"/>
      <c r="E217" s="87"/>
      <c r="F217" s="87"/>
      <c r="G217" s="87"/>
    </row>
    <row r="218" spans="1:7" s="123" customFormat="1">
      <c r="A218" s="122"/>
      <c r="B218" s="86"/>
      <c r="C218" s="87"/>
      <c r="D218" s="87"/>
      <c r="E218" s="87"/>
      <c r="F218" s="87"/>
      <c r="G218" s="87"/>
    </row>
    <row r="219" spans="1:7" s="123" customFormat="1">
      <c r="A219" s="122"/>
      <c r="B219" s="86"/>
      <c r="C219" s="87"/>
      <c r="D219" s="87"/>
      <c r="E219" s="87"/>
      <c r="F219" s="87"/>
      <c r="G219" s="87"/>
    </row>
    <row r="220" spans="1:7" s="123" customFormat="1">
      <c r="A220" s="122"/>
      <c r="B220" s="86"/>
      <c r="C220" s="87"/>
      <c r="D220" s="87"/>
      <c r="E220" s="87"/>
      <c r="F220" s="87"/>
      <c r="G220" s="87"/>
    </row>
    <row r="221" spans="1:7" s="123" customFormat="1">
      <c r="A221" s="122"/>
      <c r="B221" s="86"/>
      <c r="C221" s="87"/>
      <c r="D221" s="87"/>
      <c r="E221" s="87"/>
      <c r="F221" s="87"/>
      <c r="G221" s="87"/>
    </row>
    <row r="222" spans="1:7" s="123" customFormat="1">
      <c r="A222" s="122"/>
      <c r="B222" s="86"/>
      <c r="C222" s="87"/>
      <c r="D222" s="87"/>
      <c r="E222" s="87"/>
      <c r="F222" s="87"/>
      <c r="G222" s="87"/>
    </row>
    <row r="223" spans="1:7" s="123" customFormat="1">
      <c r="A223" s="122"/>
      <c r="B223" s="86"/>
      <c r="C223" s="87"/>
      <c r="D223" s="87"/>
      <c r="E223" s="87"/>
      <c r="F223" s="87"/>
      <c r="G223" s="87"/>
    </row>
    <row r="224" spans="1:7" s="123" customFormat="1">
      <c r="A224" s="122"/>
      <c r="B224" s="86"/>
      <c r="C224" s="87"/>
      <c r="D224" s="87"/>
      <c r="E224" s="87"/>
      <c r="F224" s="87"/>
      <c r="G224" s="87"/>
    </row>
    <row r="225" spans="1:7" s="123" customFormat="1">
      <c r="A225" s="122"/>
      <c r="B225" s="86"/>
      <c r="C225" s="87"/>
      <c r="D225" s="87"/>
      <c r="E225" s="87"/>
      <c r="F225" s="87"/>
      <c r="G225" s="87"/>
    </row>
    <row r="226" spans="1:7" s="123" customFormat="1">
      <c r="A226" s="122"/>
      <c r="B226" s="86"/>
      <c r="C226" s="87"/>
      <c r="D226" s="87"/>
      <c r="E226" s="87"/>
      <c r="F226" s="87"/>
      <c r="G226" s="87"/>
    </row>
    <row r="227" spans="1:7" s="123" customFormat="1">
      <c r="A227" s="122"/>
      <c r="B227" s="86"/>
      <c r="C227" s="87"/>
      <c r="D227" s="87"/>
      <c r="E227" s="87"/>
      <c r="F227" s="87"/>
      <c r="G227" s="87"/>
    </row>
    <row r="228" spans="1:7" s="123" customFormat="1">
      <c r="A228" s="122"/>
      <c r="B228" s="86"/>
      <c r="C228" s="87"/>
      <c r="D228" s="87"/>
      <c r="E228" s="87"/>
      <c r="F228" s="87"/>
      <c r="G228" s="87"/>
    </row>
    <row r="229" spans="1:7" s="123" customFormat="1">
      <c r="A229" s="122"/>
      <c r="B229" s="86"/>
      <c r="C229" s="87"/>
      <c r="D229" s="87"/>
      <c r="E229" s="87"/>
      <c r="F229" s="87"/>
      <c r="G229" s="87"/>
    </row>
    <row r="230" spans="1:7" s="123" customFormat="1">
      <c r="A230" s="122"/>
      <c r="B230" s="86"/>
      <c r="C230" s="87"/>
      <c r="D230" s="87"/>
      <c r="E230" s="87"/>
      <c r="F230" s="87"/>
      <c r="G230" s="87"/>
    </row>
    <row r="231" spans="1:7" s="123" customFormat="1">
      <c r="A231" s="122"/>
      <c r="B231" s="86"/>
      <c r="C231" s="87"/>
      <c r="D231" s="87"/>
      <c r="E231" s="87"/>
      <c r="F231" s="87"/>
      <c r="G231" s="87"/>
    </row>
    <row r="232" spans="1:7" s="123" customFormat="1">
      <c r="A232" s="122"/>
      <c r="B232" s="86"/>
      <c r="C232" s="87"/>
      <c r="D232" s="87"/>
      <c r="E232" s="87"/>
      <c r="F232" s="87"/>
      <c r="G232" s="87"/>
    </row>
    <row r="233" spans="1:7" s="123" customFormat="1">
      <c r="A233" s="122"/>
      <c r="B233" s="86"/>
      <c r="C233" s="87"/>
      <c r="D233" s="87"/>
      <c r="E233" s="87"/>
      <c r="F233" s="87"/>
      <c r="G233" s="87"/>
    </row>
    <row r="234" spans="1:7" s="123" customFormat="1">
      <c r="A234" s="122"/>
      <c r="B234" s="86"/>
      <c r="C234" s="87"/>
      <c r="D234" s="87"/>
      <c r="E234" s="87"/>
      <c r="F234" s="87"/>
      <c r="G234" s="87"/>
    </row>
    <row r="235" spans="1:7" s="123" customFormat="1">
      <c r="A235" s="122"/>
      <c r="B235" s="86"/>
      <c r="C235" s="87"/>
      <c r="D235" s="87"/>
      <c r="E235" s="87"/>
      <c r="F235" s="87"/>
      <c r="G235" s="87"/>
    </row>
    <row r="236" spans="1:7" s="123" customFormat="1">
      <c r="A236" s="122"/>
      <c r="B236" s="86"/>
      <c r="C236" s="87"/>
      <c r="D236" s="87"/>
      <c r="E236" s="87"/>
      <c r="F236" s="87"/>
      <c r="G236" s="87"/>
    </row>
    <row r="237" spans="1:7" s="123" customFormat="1">
      <c r="A237" s="122"/>
      <c r="B237" s="86"/>
      <c r="C237" s="87"/>
      <c r="D237" s="87"/>
      <c r="E237" s="87"/>
      <c r="F237" s="87"/>
      <c r="G237" s="87"/>
    </row>
    <row r="238" spans="1:7" s="123" customFormat="1">
      <c r="A238" s="122"/>
      <c r="B238" s="86"/>
      <c r="C238" s="87"/>
      <c r="D238" s="87"/>
      <c r="E238" s="87"/>
      <c r="F238" s="87"/>
      <c r="G238" s="87"/>
    </row>
    <row r="239" spans="1:7" s="123" customFormat="1">
      <c r="A239" s="122"/>
      <c r="B239" s="86"/>
      <c r="C239" s="87"/>
      <c r="D239" s="87"/>
      <c r="E239" s="87"/>
      <c r="F239" s="87"/>
      <c r="G239" s="87"/>
    </row>
    <row r="240" spans="1:7" s="123" customFormat="1">
      <c r="A240" s="122"/>
      <c r="B240" s="86"/>
      <c r="C240" s="87"/>
      <c r="D240" s="87"/>
      <c r="E240" s="87"/>
      <c r="F240" s="87"/>
      <c r="G240" s="87"/>
    </row>
    <row r="241" spans="1:7" s="123" customFormat="1">
      <c r="A241" s="122"/>
      <c r="B241" s="86"/>
      <c r="C241" s="87"/>
      <c r="D241" s="87"/>
      <c r="E241" s="87"/>
      <c r="F241" s="87"/>
      <c r="G241" s="87"/>
    </row>
    <row r="242" spans="1:7" s="123" customFormat="1">
      <c r="A242" s="122"/>
      <c r="B242" s="86"/>
      <c r="C242" s="87"/>
      <c r="D242" s="87"/>
      <c r="E242" s="87"/>
      <c r="F242" s="87"/>
      <c r="G242" s="87"/>
    </row>
    <row r="243" spans="1:7" s="123" customFormat="1">
      <c r="A243" s="122"/>
      <c r="B243" s="86"/>
      <c r="C243" s="87"/>
      <c r="D243" s="87"/>
      <c r="E243" s="87"/>
      <c r="F243" s="87"/>
      <c r="G243" s="87"/>
    </row>
    <row r="244" spans="1:7" s="123" customFormat="1">
      <c r="A244" s="122"/>
      <c r="B244" s="86"/>
      <c r="C244" s="87"/>
      <c r="D244" s="87"/>
      <c r="E244" s="87"/>
      <c r="F244" s="87"/>
      <c r="G244" s="87"/>
    </row>
    <row r="245" spans="1:7" s="123" customFormat="1">
      <c r="A245" s="122"/>
      <c r="B245" s="86"/>
      <c r="C245" s="87"/>
      <c r="D245" s="87"/>
      <c r="E245" s="87"/>
      <c r="F245" s="87"/>
      <c r="G245" s="87"/>
    </row>
    <row r="246" spans="1:7" s="123" customFormat="1">
      <c r="A246" s="122"/>
      <c r="B246" s="86"/>
      <c r="C246" s="87"/>
      <c r="D246" s="87"/>
      <c r="E246" s="87"/>
      <c r="F246" s="87"/>
      <c r="G246" s="87"/>
    </row>
    <row r="247" spans="1:7" s="123" customFormat="1">
      <c r="A247" s="122"/>
      <c r="B247" s="86"/>
      <c r="C247" s="87"/>
      <c r="D247" s="87"/>
      <c r="E247" s="87"/>
      <c r="F247" s="87"/>
      <c r="G247" s="87"/>
    </row>
    <row r="248" spans="1:7" s="123" customFormat="1">
      <c r="A248" s="122"/>
      <c r="B248" s="86"/>
      <c r="C248" s="87"/>
      <c r="D248" s="87"/>
      <c r="E248" s="87"/>
      <c r="F248" s="87"/>
      <c r="G248" s="87"/>
    </row>
    <row r="249" spans="1:7" s="123" customFormat="1">
      <c r="A249" s="122"/>
      <c r="B249" s="86"/>
      <c r="C249" s="87"/>
      <c r="D249" s="87"/>
      <c r="E249" s="87"/>
      <c r="F249" s="87"/>
      <c r="G249" s="87"/>
    </row>
    <row r="250" spans="1:7" s="123" customFormat="1">
      <c r="A250" s="122"/>
      <c r="B250" s="86"/>
      <c r="C250" s="87"/>
      <c r="D250" s="87"/>
      <c r="E250" s="87"/>
      <c r="F250" s="87"/>
      <c r="G250" s="87"/>
    </row>
    <row r="251" spans="1:7" s="123" customFormat="1">
      <c r="A251" s="122"/>
      <c r="B251" s="86"/>
      <c r="C251" s="87"/>
      <c r="D251" s="87"/>
      <c r="E251" s="87"/>
      <c r="F251" s="87"/>
      <c r="G251" s="87"/>
    </row>
    <row r="252" spans="1:7" s="123" customFormat="1">
      <c r="A252" s="122"/>
      <c r="B252" s="86"/>
      <c r="C252" s="87"/>
      <c r="D252" s="87"/>
      <c r="E252" s="87"/>
      <c r="F252" s="87"/>
      <c r="G252" s="87"/>
    </row>
    <row r="253" spans="1:7" s="123" customFormat="1">
      <c r="A253" s="122"/>
      <c r="B253" s="86"/>
      <c r="C253" s="87"/>
      <c r="D253" s="87"/>
      <c r="E253" s="87"/>
      <c r="F253" s="87"/>
      <c r="G253" s="87"/>
    </row>
    <row r="254" spans="1:7" s="123" customFormat="1">
      <c r="A254" s="122"/>
      <c r="B254" s="86"/>
      <c r="C254" s="87"/>
      <c r="D254" s="87"/>
      <c r="E254" s="87"/>
      <c r="F254" s="87"/>
      <c r="G254" s="87"/>
    </row>
    <row r="255" spans="1:7" s="123" customFormat="1">
      <c r="A255" s="122"/>
      <c r="B255" s="86"/>
      <c r="C255" s="87"/>
      <c r="D255" s="87"/>
      <c r="E255" s="87"/>
      <c r="F255" s="87"/>
      <c r="G255" s="87"/>
    </row>
    <row r="256" spans="1:7" s="123" customFormat="1">
      <c r="A256" s="122"/>
      <c r="B256" s="86"/>
      <c r="C256" s="87"/>
      <c r="D256" s="87"/>
      <c r="E256" s="87"/>
      <c r="F256" s="87"/>
      <c r="G256" s="87"/>
    </row>
    <row r="257" spans="1:7" s="123" customFormat="1">
      <c r="A257" s="122"/>
      <c r="B257" s="86"/>
      <c r="C257" s="87"/>
      <c r="D257" s="87"/>
      <c r="E257" s="87"/>
      <c r="F257" s="87"/>
      <c r="G257" s="87"/>
    </row>
    <row r="258" spans="1:7" s="123" customFormat="1">
      <c r="A258" s="122"/>
      <c r="B258" s="86"/>
      <c r="C258" s="87"/>
      <c r="D258" s="87"/>
      <c r="E258" s="87"/>
      <c r="F258" s="87"/>
      <c r="G258" s="87"/>
    </row>
    <row r="259" spans="1:7" s="123" customFormat="1">
      <c r="A259" s="122"/>
      <c r="B259" s="86"/>
      <c r="C259" s="87"/>
      <c r="D259" s="87"/>
      <c r="E259" s="87"/>
      <c r="F259" s="87"/>
      <c r="G259" s="87"/>
    </row>
    <row r="260" spans="1:7" s="123" customFormat="1">
      <c r="A260" s="122"/>
      <c r="B260" s="86"/>
      <c r="C260" s="87"/>
      <c r="D260" s="87"/>
      <c r="E260" s="87"/>
      <c r="F260" s="87"/>
      <c r="G260" s="87"/>
    </row>
    <row r="261" spans="1:7" s="123" customFormat="1">
      <c r="A261" s="122"/>
      <c r="B261" s="86"/>
      <c r="C261" s="87"/>
      <c r="D261" s="87"/>
      <c r="E261" s="87"/>
      <c r="F261" s="87"/>
      <c r="G261" s="87"/>
    </row>
    <row r="262" spans="1:7" s="123" customFormat="1">
      <c r="A262" s="122"/>
      <c r="B262" s="86"/>
      <c r="C262" s="87"/>
      <c r="D262" s="87"/>
      <c r="E262" s="87"/>
      <c r="F262" s="87"/>
      <c r="G262" s="87"/>
    </row>
    <row r="263" spans="1:7" s="123" customFormat="1">
      <c r="A263" s="122"/>
      <c r="B263" s="86"/>
      <c r="C263" s="87"/>
      <c r="D263" s="87"/>
      <c r="E263" s="87"/>
      <c r="F263" s="87"/>
      <c r="G263" s="87"/>
    </row>
    <row r="264" spans="1:7" s="123" customFormat="1">
      <c r="A264" s="122"/>
      <c r="B264" s="86"/>
      <c r="C264" s="87"/>
      <c r="D264" s="87"/>
      <c r="E264" s="87"/>
      <c r="F264" s="87"/>
      <c r="G264" s="87"/>
    </row>
    <row r="265" spans="1:7" s="123" customFormat="1">
      <c r="A265" s="122"/>
      <c r="B265" s="86"/>
      <c r="C265" s="87"/>
      <c r="D265" s="87"/>
      <c r="E265" s="87"/>
      <c r="F265" s="87"/>
      <c r="G265" s="87"/>
    </row>
    <row r="266" spans="1:7" s="123" customFormat="1">
      <c r="A266" s="122"/>
      <c r="B266" s="86"/>
      <c r="C266" s="87"/>
      <c r="D266" s="87"/>
      <c r="E266" s="87"/>
      <c r="F266" s="87"/>
      <c r="G266" s="87"/>
    </row>
    <row r="267" spans="1:7" s="123" customFormat="1">
      <c r="A267" s="122"/>
      <c r="B267" s="86"/>
      <c r="C267" s="87"/>
      <c r="D267" s="87"/>
      <c r="E267" s="87"/>
      <c r="F267" s="87"/>
      <c r="G267" s="87"/>
    </row>
    <row r="268" spans="1:7" s="123" customFormat="1">
      <c r="A268" s="122"/>
      <c r="B268" s="86"/>
      <c r="C268" s="87"/>
      <c r="D268" s="87"/>
      <c r="E268" s="87"/>
      <c r="F268" s="87"/>
      <c r="G268" s="87"/>
    </row>
    <row r="269" spans="1:7" s="123" customFormat="1">
      <c r="A269" s="122"/>
      <c r="B269" s="86"/>
      <c r="C269" s="87"/>
      <c r="D269" s="87"/>
      <c r="E269" s="87"/>
      <c r="F269" s="87"/>
      <c r="G269" s="87"/>
    </row>
    <row r="270" spans="1:7" s="123" customFormat="1">
      <c r="A270" s="122"/>
      <c r="B270" s="86"/>
      <c r="C270" s="87"/>
      <c r="D270" s="87"/>
      <c r="E270" s="87"/>
      <c r="F270" s="87"/>
      <c r="G270" s="87"/>
    </row>
    <row r="271" spans="1:7" s="123" customFormat="1">
      <c r="A271" s="122"/>
      <c r="B271" s="86"/>
      <c r="C271" s="87"/>
      <c r="D271" s="87"/>
      <c r="E271" s="87"/>
      <c r="F271" s="87"/>
      <c r="G271" s="87"/>
    </row>
    <row r="272" spans="1:7" s="123" customFormat="1">
      <c r="A272" s="122"/>
      <c r="B272" s="86"/>
      <c r="C272" s="87"/>
      <c r="D272" s="87"/>
      <c r="E272" s="87"/>
      <c r="F272" s="87"/>
      <c r="G272" s="87"/>
    </row>
    <row r="273" spans="1:7" s="123" customFormat="1">
      <c r="A273" s="122"/>
      <c r="B273" s="86"/>
      <c r="C273" s="87"/>
      <c r="D273" s="87"/>
      <c r="E273" s="87"/>
      <c r="F273" s="87"/>
      <c r="G273" s="87"/>
    </row>
    <row r="274" spans="1:7" s="123" customFormat="1">
      <c r="A274" s="122"/>
      <c r="B274" s="86"/>
      <c r="C274" s="87"/>
      <c r="D274" s="87"/>
      <c r="E274" s="87"/>
      <c r="F274" s="87"/>
      <c r="G274" s="87"/>
    </row>
    <row r="275" spans="1:7" s="123" customFormat="1">
      <c r="A275" s="122"/>
      <c r="B275" s="86"/>
      <c r="C275" s="87"/>
      <c r="D275" s="87"/>
      <c r="E275" s="87"/>
      <c r="F275" s="87"/>
      <c r="G275" s="87"/>
    </row>
    <row r="276" spans="1:7" s="123" customFormat="1">
      <c r="A276" s="122"/>
      <c r="B276" s="86"/>
      <c r="C276" s="87"/>
      <c r="D276" s="87"/>
      <c r="E276" s="87"/>
      <c r="F276" s="87"/>
      <c r="G276" s="87"/>
    </row>
    <row r="277" spans="1:7" s="123" customFormat="1">
      <c r="A277" s="122"/>
      <c r="B277" s="86"/>
      <c r="C277" s="87"/>
      <c r="D277" s="87"/>
      <c r="E277" s="87"/>
      <c r="F277" s="87"/>
      <c r="G277" s="87"/>
    </row>
    <row r="278" spans="1:7" s="123" customFormat="1">
      <c r="A278" s="122"/>
      <c r="B278" s="86"/>
      <c r="C278" s="87"/>
      <c r="D278" s="87"/>
      <c r="E278" s="87"/>
      <c r="F278" s="87"/>
      <c r="G278" s="87"/>
    </row>
    <row r="279" spans="1:7" s="123" customFormat="1">
      <c r="A279" s="122"/>
      <c r="B279" s="86"/>
      <c r="C279" s="87"/>
      <c r="D279" s="87"/>
      <c r="E279" s="87"/>
      <c r="F279" s="87"/>
      <c r="G279" s="87"/>
    </row>
    <row r="280" spans="1:7" s="123" customFormat="1">
      <c r="A280" s="122"/>
      <c r="B280" s="86"/>
      <c r="C280" s="87"/>
      <c r="D280" s="87"/>
      <c r="E280" s="87"/>
      <c r="F280" s="87"/>
      <c r="G280" s="87"/>
    </row>
    <row r="281" spans="1:7" s="123" customFormat="1">
      <c r="A281" s="122"/>
      <c r="B281" s="86"/>
      <c r="C281" s="87"/>
      <c r="D281" s="87"/>
      <c r="E281" s="87"/>
      <c r="F281" s="87"/>
      <c r="G281" s="87"/>
    </row>
    <row r="282" spans="1:7" s="123" customFormat="1">
      <c r="A282" s="122"/>
      <c r="B282" s="86"/>
      <c r="C282" s="87"/>
      <c r="D282" s="87"/>
      <c r="E282" s="87"/>
      <c r="F282" s="87"/>
      <c r="G282" s="87"/>
    </row>
    <row r="283" spans="1:7" s="123" customFormat="1">
      <c r="A283" s="122"/>
      <c r="B283" s="86"/>
      <c r="C283" s="87"/>
      <c r="D283" s="87"/>
      <c r="E283" s="87"/>
      <c r="F283" s="87"/>
      <c r="G283" s="87"/>
    </row>
    <row r="284" spans="1:7" s="123" customFormat="1">
      <c r="A284" s="122"/>
      <c r="B284" s="86"/>
      <c r="C284" s="87"/>
      <c r="D284" s="87"/>
      <c r="E284" s="87"/>
      <c r="F284" s="87"/>
      <c r="G284" s="87"/>
    </row>
    <row r="285" spans="1:7" s="123" customFormat="1">
      <c r="A285" s="122"/>
      <c r="B285" s="86"/>
      <c r="C285" s="87"/>
      <c r="D285" s="87"/>
      <c r="E285" s="87"/>
      <c r="F285" s="87"/>
      <c r="G285" s="87"/>
    </row>
    <row r="286" spans="1:7" s="123" customFormat="1">
      <c r="A286" s="122"/>
      <c r="B286" s="86"/>
      <c r="C286" s="87"/>
      <c r="D286" s="87"/>
      <c r="E286" s="87"/>
      <c r="F286" s="87"/>
      <c r="G286" s="87"/>
    </row>
    <row r="287" spans="1:7" s="123" customFormat="1">
      <c r="A287" s="122"/>
      <c r="B287" s="86"/>
      <c r="C287" s="87"/>
      <c r="D287" s="87"/>
      <c r="E287" s="87"/>
      <c r="F287" s="87"/>
      <c r="G287" s="87"/>
    </row>
    <row r="288" spans="1:7" s="123" customFormat="1">
      <c r="A288" s="122"/>
      <c r="B288" s="86"/>
      <c r="C288" s="87"/>
      <c r="D288" s="87"/>
      <c r="E288" s="87"/>
      <c r="F288" s="87"/>
      <c r="G288" s="87"/>
    </row>
    <row r="289" spans="1:7" s="123" customFormat="1">
      <c r="A289" s="122"/>
      <c r="B289" s="86"/>
      <c r="C289" s="87"/>
      <c r="D289" s="87"/>
      <c r="E289" s="87"/>
      <c r="F289" s="87"/>
      <c r="G289" s="87"/>
    </row>
    <row r="290" spans="1:7" s="123" customFormat="1">
      <c r="A290" s="122"/>
      <c r="B290" s="86"/>
      <c r="C290" s="87"/>
      <c r="D290" s="87"/>
      <c r="E290" s="87"/>
      <c r="F290" s="87"/>
      <c r="G290" s="87"/>
    </row>
    <row r="291" spans="1:7" s="123" customFormat="1">
      <c r="A291" s="122"/>
      <c r="B291" s="86"/>
      <c r="C291" s="87"/>
      <c r="D291" s="87"/>
      <c r="E291" s="87"/>
      <c r="F291" s="87"/>
      <c r="G291" s="87"/>
    </row>
    <row r="292" spans="1:7" s="123" customFormat="1">
      <c r="A292" s="122"/>
      <c r="B292" s="86"/>
      <c r="C292" s="87"/>
      <c r="D292" s="87"/>
      <c r="E292" s="87"/>
      <c r="F292" s="87"/>
      <c r="G292" s="87"/>
    </row>
    <row r="293" spans="1:7" s="123" customFormat="1">
      <c r="A293" s="122"/>
      <c r="B293" s="86"/>
      <c r="C293" s="87"/>
      <c r="D293" s="87"/>
      <c r="E293" s="87"/>
      <c r="F293" s="87"/>
      <c r="G293" s="87"/>
    </row>
    <row r="294" spans="1:7" s="123" customFormat="1">
      <c r="A294" s="122"/>
      <c r="B294" s="86"/>
      <c r="C294" s="87"/>
      <c r="D294" s="87"/>
      <c r="E294" s="87"/>
      <c r="F294" s="87"/>
      <c r="G294" s="87"/>
    </row>
    <row r="295" spans="1:7" s="123" customFormat="1">
      <c r="A295" s="122"/>
      <c r="B295" s="86"/>
      <c r="C295" s="87"/>
      <c r="D295" s="87"/>
      <c r="E295" s="87"/>
      <c r="F295" s="87"/>
      <c r="G295" s="87"/>
    </row>
    <row r="296" spans="1:7" s="123" customFormat="1">
      <c r="A296" s="122"/>
      <c r="B296" s="86"/>
      <c r="C296" s="87"/>
      <c r="D296" s="87"/>
      <c r="E296" s="87"/>
      <c r="F296" s="87"/>
      <c r="G296" s="87"/>
    </row>
    <row r="297" spans="1:7" s="123" customFormat="1">
      <c r="A297" s="122"/>
      <c r="B297" s="86"/>
      <c r="C297" s="87"/>
      <c r="D297" s="87"/>
      <c r="E297" s="87"/>
      <c r="F297" s="87"/>
      <c r="G297" s="87"/>
    </row>
    <row r="298" spans="1:7" s="123" customFormat="1">
      <c r="A298" s="122"/>
      <c r="B298" s="86"/>
      <c r="C298" s="87"/>
      <c r="D298" s="87"/>
      <c r="E298" s="87"/>
      <c r="F298" s="87"/>
      <c r="G298" s="87"/>
    </row>
    <row r="299" spans="1:7" s="123" customFormat="1">
      <c r="A299" s="122"/>
      <c r="B299" s="86"/>
      <c r="C299" s="87"/>
      <c r="D299" s="87"/>
      <c r="E299" s="87"/>
      <c r="F299" s="87"/>
      <c r="G299" s="87"/>
    </row>
    <row r="300" spans="1:7" s="123" customFormat="1">
      <c r="A300" s="122"/>
      <c r="B300" s="86"/>
      <c r="C300" s="87"/>
      <c r="D300" s="87"/>
      <c r="E300" s="87"/>
      <c r="F300" s="87"/>
      <c r="G300" s="87"/>
    </row>
    <row r="301" spans="1:7" s="123" customFormat="1">
      <c r="A301" s="122"/>
      <c r="B301" s="86"/>
      <c r="C301" s="87"/>
      <c r="D301" s="87"/>
      <c r="E301" s="87"/>
      <c r="F301" s="87"/>
      <c r="G301" s="87"/>
    </row>
    <row r="302" spans="1:7" s="123" customFormat="1">
      <c r="A302" s="122"/>
      <c r="B302" s="86"/>
      <c r="C302" s="87"/>
      <c r="D302" s="87"/>
      <c r="E302" s="87"/>
      <c r="F302" s="87"/>
      <c r="G302" s="87"/>
    </row>
    <row r="303" spans="1:7" s="123" customFormat="1">
      <c r="A303" s="122"/>
      <c r="B303" s="86"/>
      <c r="C303" s="87"/>
      <c r="D303" s="87"/>
      <c r="E303" s="87"/>
      <c r="F303" s="87"/>
      <c r="G303" s="87"/>
    </row>
    <row r="304" spans="1:7" s="123" customFormat="1">
      <c r="A304" s="122"/>
      <c r="B304" s="86"/>
      <c r="C304" s="87"/>
      <c r="D304" s="87"/>
      <c r="E304" s="87"/>
      <c r="F304" s="87"/>
      <c r="G304" s="87"/>
    </row>
    <row r="305" spans="1:7" s="123" customFormat="1">
      <c r="A305" s="122"/>
      <c r="B305" s="86"/>
      <c r="C305" s="87"/>
      <c r="D305" s="87"/>
      <c r="E305" s="87"/>
      <c r="F305" s="87"/>
      <c r="G305" s="87"/>
    </row>
    <row r="306" spans="1:7" s="123" customFormat="1">
      <c r="A306" s="122"/>
      <c r="B306" s="86"/>
      <c r="C306" s="87"/>
      <c r="D306" s="87"/>
      <c r="E306" s="87"/>
      <c r="F306" s="87"/>
      <c r="G306" s="87"/>
    </row>
    <row r="307" spans="1:7" s="123" customFormat="1">
      <c r="A307" s="122"/>
      <c r="B307" s="86"/>
      <c r="C307" s="87"/>
      <c r="D307" s="87"/>
      <c r="E307" s="87"/>
      <c r="F307" s="87"/>
      <c r="G307" s="87"/>
    </row>
    <row r="308" spans="1:7" s="123" customFormat="1">
      <c r="A308" s="122"/>
      <c r="B308" s="86"/>
      <c r="C308" s="87"/>
      <c r="D308" s="87"/>
      <c r="E308" s="87"/>
      <c r="F308" s="87"/>
      <c r="G308" s="87"/>
    </row>
    <row r="309" spans="1:7" s="123" customFormat="1">
      <c r="A309" s="122"/>
      <c r="B309" s="86"/>
      <c r="C309" s="87"/>
      <c r="D309" s="87"/>
      <c r="E309" s="87"/>
      <c r="F309" s="87"/>
      <c r="G309" s="87"/>
    </row>
    <row r="310" spans="1:7" s="123" customFormat="1">
      <c r="A310" s="122"/>
      <c r="B310" s="86"/>
      <c r="C310" s="87"/>
      <c r="D310" s="87"/>
      <c r="E310" s="87"/>
      <c r="F310" s="87"/>
      <c r="G310" s="87"/>
    </row>
    <row r="311" spans="1:7" s="123" customFormat="1">
      <c r="A311" s="122"/>
      <c r="B311" s="86"/>
      <c r="C311" s="87"/>
      <c r="D311" s="87"/>
      <c r="E311" s="87"/>
      <c r="F311" s="87"/>
      <c r="G311" s="87"/>
    </row>
    <row r="312" spans="1:7" s="123" customFormat="1">
      <c r="A312" s="122"/>
      <c r="B312" s="86"/>
      <c r="C312" s="87"/>
      <c r="D312" s="87"/>
      <c r="E312" s="87"/>
      <c r="F312" s="87"/>
      <c r="G312" s="87"/>
    </row>
    <row r="313" spans="1:7" s="123" customFormat="1">
      <c r="A313" s="122"/>
      <c r="B313" s="86"/>
      <c r="C313" s="87"/>
      <c r="D313" s="87"/>
      <c r="E313" s="87"/>
      <c r="F313" s="87"/>
      <c r="G313" s="87"/>
    </row>
    <row r="314" spans="1:7" s="123" customFormat="1">
      <c r="A314" s="122"/>
      <c r="B314" s="86"/>
      <c r="C314" s="87"/>
      <c r="D314" s="87"/>
      <c r="E314" s="87"/>
      <c r="F314" s="87"/>
      <c r="G314" s="87"/>
    </row>
    <row r="315" spans="1:7" s="123" customFormat="1">
      <c r="A315" s="122"/>
      <c r="B315" s="86"/>
      <c r="C315" s="87"/>
      <c r="D315" s="87"/>
      <c r="E315" s="87"/>
      <c r="F315" s="87"/>
      <c r="G315" s="87"/>
    </row>
    <row r="316" spans="1:7" s="123" customFormat="1">
      <c r="A316" s="122"/>
      <c r="B316" s="86"/>
      <c r="C316" s="87"/>
      <c r="D316" s="87"/>
      <c r="E316" s="87"/>
      <c r="F316" s="87"/>
      <c r="G316" s="87"/>
    </row>
    <row r="317" spans="1:7" s="123" customFormat="1">
      <c r="A317" s="122"/>
      <c r="B317" s="86"/>
      <c r="C317" s="87"/>
      <c r="D317" s="87"/>
      <c r="E317" s="87"/>
      <c r="F317" s="87"/>
      <c r="G317" s="87"/>
    </row>
    <row r="318" spans="1:7" s="123" customFormat="1">
      <c r="A318" s="122"/>
      <c r="B318" s="86"/>
      <c r="C318" s="87"/>
      <c r="D318" s="87"/>
      <c r="E318" s="87"/>
      <c r="F318" s="87"/>
      <c r="G318" s="87"/>
    </row>
    <row r="319" spans="1:7" s="123" customFormat="1">
      <c r="A319" s="122"/>
      <c r="B319" s="86"/>
      <c r="C319" s="87"/>
      <c r="D319" s="87"/>
      <c r="E319" s="87"/>
      <c r="F319" s="87"/>
      <c r="G319" s="87"/>
    </row>
    <row r="320" spans="1:7" s="123" customFormat="1">
      <c r="A320" s="122"/>
      <c r="B320" s="86"/>
      <c r="C320" s="87"/>
      <c r="D320" s="87"/>
      <c r="E320" s="87"/>
      <c r="F320" s="87"/>
      <c r="G320" s="87"/>
    </row>
    <row r="321" spans="1:7" s="123" customFormat="1">
      <c r="A321" s="122"/>
      <c r="B321" s="86"/>
      <c r="C321" s="87"/>
      <c r="D321" s="87"/>
      <c r="E321" s="87"/>
      <c r="F321" s="87"/>
      <c r="G321" s="87"/>
    </row>
    <row r="322" spans="1:7" s="123" customFormat="1">
      <c r="A322" s="122"/>
      <c r="B322" s="86"/>
      <c r="C322" s="87"/>
      <c r="D322" s="87"/>
      <c r="E322" s="87"/>
      <c r="F322" s="87"/>
      <c r="G322" s="87"/>
    </row>
    <row r="323" spans="1:7" s="123" customFormat="1">
      <c r="A323" s="122"/>
      <c r="B323" s="86"/>
      <c r="C323" s="87"/>
      <c r="D323" s="87"/>
      <c r="E323" s="87"/>
      <c r="F323" s="87"/>
      <c r="G323" s="87"/>
    </row>
    <row r="324" spans="1:7" s="123" customFormat="1">
      <c r="A324" s="122"/>
      <c r="B324" s="86"/>
      <c r="C324" s="87"/>
      <c r="D324" s="87"/>
      <c r="E324" s="87"/>
      <c r="F324" s="87"/>
      <c r="G324" s="87"/>
    </row>
    <row r="325" spans="1:7" s="123" customFormat="1">
      <c r="A325" s="122"/>
      <c r="B325" s="86"/>
      <c r="C325" s="87"/>
      <c r="D325" s="87"/>
      <c r="E325" s="87"/>
      <c r="F325" s="87"/>
      <c r="G325" s="87"/>
    </row>
    <row r="326" spans="1:7" s="123" customFormat="1">
      <c r="A326" s="122"/>
      <c r="B326" s="86"/>
      <c r="C326" s="87"/>
      <c r="D326" s="87"/>
      <c r="E326" s="87"/>
      <c r="F326" s="87"/>
      <c r="G326" s="87"/>
    </row>
    <row r="327" spans="1:7" s="123" customFormat="1">
      <c r="A327" s="122"/>
      <c r="B327" s="86"/>
      <c r="C327" s="87"/>
      <c r="D327" s="87"/>
      <c r="E327" s="87"/>
      <c r="F327" s="87"/>
      <c r="G327" s="87"/>
    </row>
    <row r="328" spans="1:7" s="123" customFormat="1">
      <c r="A328" s="122"/>
      <c r="B328" s="86"/>
      <c r="C328" s="87"/>
      <c r="D328" s="87"/>
      <c r="E328" s="87"/>
      <c r="F328" s="87"/>
      <c r="G328" s="87"/>
    </row>
    <row r="329" spans="1:7" s="123" customFormat="1">
      <c r="A329" s="122"/>
      <c r="B329" s="86"/>
      <c r="C329" s="87"/>
      <c r="D329" s="87"/>
      <c r="E329" s="87"/>
      <c r="F329" s="87"/>
      <c r="G329" s="87"/>
    </row>
    <row r="330" spans="1:7" s="123" customFormat="1">
      <c r="A330" s="122"/>
      <c r="B330" s="86"/>
      <c r="C330" s="87"/>
      <c r="D330" s="87"/>
      <c r="E330" s="87"/>
      <c r="F330" s="87"/>
      <c r="G330" s="87"/>
    </row>
    <row r="331" spans="1:7" s="123" customFormat="1">
      <c r="A331" s="122"/>
      <c r="B331" s="86"/>
      <c r="C331" s="87"/>
      <c r="D331" s="87"/>
      <c r="E331" s="87"/>
      <c r="F331" s="87"/>
      <c r="G331" s="87"/>
    </row>
    <row r="332" spans="1:7" s="123" customFormat="1">
      <c r="A332" s="122"/>
      <c r="B332" s="86"/>
      <c r="C332" s="87"/>
      <c r="D332" s="87"/>
      <c r="E332" s="87"/>
      <c r="F332" s="87"/>
      <c r="G332" s="87"/>
    </row>
    <row r="333" spans="1:7" s="123" customFormat="1">
      <c r="A333" s="122"/>
      <c r="B333" s="86"/>
      <c r="C333" s="87"/>
      <c r="D333" s="87"/>
      <c r="E333" s="87"/>
      <c r="F333" s="87"/>
      <c r="G333" s="87"/>
    </row>
    <row r="334" spans="1:7" s="123" customFormat="1">
      <c r="A334" s="122"/>
      <c r="B334" s="86"/>
      <c r="C334" s="87"/>
      <c r="D334" s="87"/>
      <c r="E334" s="87"/>
      <c r="F334" s="87"/>
      <c r="G334" s="87"/>
    </row>
    <row r="335" spans="1:7" s="123" customFormat="1">
      <c r="A335" s="122"/>
      <c r="B335" s="86"/>
      <c r="C335" s="87"/>
      <c r="D335" s="87"/>
      <c r="E335" s="87"/>
      <c r="F335" s="87"/>
      <c r="G335" s="87"/>
    </row>
    <row r="336" spans="1:7" s="123" customFormat="1">
      <c r="A336" s="122"/>
      <c r="B336" s="86"/>
      <c r="C336" s="87"/>
      <c r="D336" s="87"/>
      <c r="E336" s="87"/>
      <c r="F336" s="87"/>
      <c r="G336" s="87"/>
    </row>
    <row r="337" spans="1:7" s="123" customFormat="1">
      <c r="A337" s="122"/>
      <c r="B337" s="86"/>
      <c r="C337" s="87"/>
      <c r="D337" s="87"/>
      <c r="E337" s="87"/>
      <c r="F337" s="87"/>
      <c r="G337" s="87"/>
    </row>
    <row r="338" spans="1:7" s="123" customFormat="1">
      <c r="A338" s="122"/>
      <c r="B338" s="86"/>
      <c r="C338" s="87"/>
      <c r="D338" s="87"/>
      <c r="E338" s="87"/>
      <c r="F338" s="87"/>
      <c r="G338" s="87"/>
    </row>
    <row r="339" spans="1:7" s="123" customFormat="1">
      <c r="A339" s="122"/>
      <c r="B339" s="86"/>
      <c r="C339" s="87"/>
      <c r="D339" s="87"/>
      <c r="E339" s="87"/>
      <c r="F339" s="87"/>
      <c r="G339" s="87"/>
    </row>
    <row r="340" spans="1:7" s="123" customFormat="1">
      <c r="A340" s="122"/>
      <c r="B340" s="86"/>
      <c r="C340" s="87"/>
      <c r="D340" s="87"/>
      <c r="E340" s="87"/>
      <c r="F340" s="87"/>
      <c r="G340" s="87"/>
    </row>
    <row r="341" spans="1:7" s="123" customFormat="1">
      <c r="A341" s="122"/>
      <c r="B341" s="86"/>
      <c r="C341" s="87"/>
      <c r="D341" s="87"/>
      <c r="E341" s="87"/>
      <c r="F341" s="87"/>
      <c r="G341" s="87"/>
    </row>
    <row r="342" spans="1:7" s="123" customFormat="1">
      <c r="A342" s="122"/>
      <c r="B342" s="86"/>
      <c r="C342" s="87"/>
      <c r="D342" s="87"/>
      <c r="E342" s="87"/>
      <c r="F342" s="87"/>
      <c r="G342" s="87"/>
    </row>
    <row r="343" spans="1:7" s="123" customFormat="1">
      <c r="A343" s="122"/>
      <c r="B343" s="86"/>
      <c r="C343" s="87"/>
      <c r="D343" s="87"/>
      <c r="E343" s="87"/>
      <c r="F343" s="87"/>
      <c r="G343" s="87"/>
    </row>
    <row r="344" spans="1:7" s="123" customFormat="1">
      <c r="A344" s="122"/>
      <c r="B344" s="86"/>
      <c r="C344" s="87"/>
      <c r="D344" s="87"/>
      <c r="E344" s="87"/>
      <c r="F344" s="87"/>
      <c r="G344" s="87"/>
    </row>
    <row r="345" spans="1:7" s="123" customFormat="1">
      <c r="A345" s="122"/>
      <c r="B345" s="86"/>
      <c r="C345" s="87"/>
      <c r="D345" s="87"/>
      <c r="E345" s="87"/>
      <c r="F345" s="87"/>
      <c r="G345" s="87"/>
    </row>
    <row r="346" spans="1:7" s="123" customFormat="1">
      <c r="A346" s="122"/>
      <c r="B346" s="86"/>
      <c r="C346" s="87"/>
      <c r="D346" s="87"/>
      <c r="E346" s="87"/>
      <c r="F346" s="87"/>
      <c r="G346" s="87"/>
    </row>
    <row r="347" spans="1:7" s="123" customFormat="1">
      <c r="A347" s="122"/>
      <c r="B347" s="86"/>
      <c r="C347" s="87"/>
      <c r="D347" s="87"/>
      <c r="E347" s="87"/>
      <c r="F347" s="87"/>
      <c r="G347" s="87"/>
    </row>
    <row r="348" spans="1:7" s="123" customFormat="1">
      <c r="A348" s="122"/>
      <c r="B348" s="86"/>
      <c r="C348" s="87"/>
      <c r="D348" s="87"/>
      <c r="E348" s="87"/>
      <c r="F348" s="87"/>
      <c r="G348" s="87"/>
    </row>
    <row r="349" spans="1:7" s="123" customFormat="1">
      <c r="A349" s="122"/>
      <c r="B349" s="86"/>
      <c r="C349" s="87"/>
      <c r="D349" s="87"/>
      <c r="E349" s="87"/>
      <c r="F349" s="87"/>
      <c r="G349" s="87"/>
    </row>
    <row r="350" spans="1:7" s="123" customFormat="1">
      <c r="A350" s="122"/>
      <c r="B350" s="86"/>
      <c r="C350" s="87"/>
      <c r="D350" s="87"/>
      <c r="E350" s="87"/>
      <c r="F350" s="87"/>
      <c r="G350" s="87"/>
    </row>
    <row r="351" spans="1:7" s="123" customFormat="1">
      <c r="A351" s="122"/>
      <c r="B351" s="86"/>
      <c r="C351" s="87"/>
      <c r="D351" s="87"/>
      <c r="E351" s="87"/>
      <c r="F351" s="87"/>
      <c r="G351" s="87"/>
    </row>
    <row r="352" spans="1:7" s="123" customFormat="1">
      <c r="A352" s="122"/>
      <c r="B352" s="86"/>
      <c r="C352" s="87"/>
      <c r="D352" s="87"/>
      <c r="E352" s="87"/>
      <c r="F352" s="87"/>
      <c r="G352" s="87"/>
    </row>
    <row r="353" spans="1:7" s="123" customFormat="1">
      <c r="A353" s="122"/>
      <c r="B353" s="86"/>
      <c r="C353" s="87"/>
      <c r="D353" s="87"/>
      <c r="E353" s="87"/>
      <c r="F353" s="87"/>
      <c r="G353" s="87"/>
    </row>
    <row r="354" spans="1:7" s="123" customFormat="1">
      <c r="A354" s="122"/>
      <c r="B354" s="86"/>
      <c r="C354" s="87"/>
      <c r="D354" s="87"/>
      <c r="E354" s="87"/>
      <c r="F354" s="87"/>
      <c r="G354" s="87"/>
    </row>
    <row r="355" spans="1:7" s="123" customFormat="1">
      <c r="A355" s="122"/>
      <c r="B355" s="86"/>
      <c r="C355" s="87"/>
      <c r="D355" s="87"/>
      <c r="E355" s="87"/>
      <c r="F355" s="87"/>
      <c r="G355" s="87"/>
    </row>
    <row r="356" spans="1:7" s="123" customFormat="1">
      <c r="A356" s="122"/>
      <c r="B356" s="86"/>
      <c r="C356" s="87"/>
      <c r="D356" s="87"/>
      <c r="E356" s="87"/>
      <c r="F356" s="87"/>
      <c r="G356" s="87"/>
    </row>
    <row r="357" spans="1:7" s="123" customFormat="1">
      <c r="A357" s="122"/>
      <c r="B357" s="86"/>
      <c r="C357" s="87"/>
      <c r="D357" s="87"/>
      <c r="E357" s="87"/>
      <c r="F357" s="87"/>
      <c r="G357" s="87"/>
    </row>
    <row r="358" spans="1:7" s="123" customFormat="1">
      <c r="A358" s="122"/>
      <c r="B358" s="86"/>
      <c r="C358" s="87"/>
      <c r="D358" s="87"/>
      <c r="E358" s="87"/>
      <c r="F358" s="87"/>
      <c r="G358" s="87"/>
    </row>
    <row r="359" spans="1:7" s="123" customFormat="1">
      <c r="A359" s="122"/>
      <c r="B359" s="86"/>
      <c r="C359" s="87"/>
      <c r="D359" s="87"/>
      <c r="E359" s="87"/>
      <c r="F359" s="87"/>
      <c r="G359" s="87"/>
    </row>
    <row r="360" spans="1:7" s="123" customFormat="1">
      <c r="A360" s="122"/>
      <c r="B360" s="86"/>
      <c r="C360" s="87"/>
      <c r="D360" s="87"/>
      <c r="E360" s="87"/>
      <c r="F360" s="87"/>
      <c r="G360" s="87"/>
    </row>
    <row r="361" spans="1:7" s="123" customFormat="1">
      <c r="A361" s="122"/>
      <c r="B361" s="86"/>
      <c r="C361" s="87"/>
      <c r="D361" s="87"/>
      <c r="E361" s="87"/>
      <c r="F361" s="87"/>
      <c r="G361" s="87"/>
    </row>
    <row r="362" spans="1:7" s="123" customFormat="1">
      <c r="A362" s="122"/>
      <c r="B362" s="86"/>
      <c r="C362" s="87"/>
      <c r="D362" s="87"/>
      <c r="E362" s="87"/>
      <c r="F362" s="87"/>
      <c r="G362" s="87"/>
    </row>
    <row r="363" spans="1:7" s="123" customFormat="1">
      <c r="A363" s="122"/>
      <c r="B363" s="86"/>
      <c r="C363" s="87"/>
      <c r="D363" s="87"/>
      <c r="E363" s="87"/>
      <c r="F363" s="87"/>
      <c r="G363" s="87"/>
    </row>
    <row r="364" spans="1:7" s="123" customFormat="1">
      <c r="A364" s="122"/>
      <c r="B364" s="86"/>
      <c r="C364" s="87"/>
      <c r="D364" s="87"/>
      <c r="E364" s="87"/>
      <c r="F364" s="87"/>
      <c r="G364" s="87"/>
    </row>
    <row r="365" spans="1:7" s="123" customFormat="1">
      <c r="A365" s="122"/>
      <c r="B365" s="86"/>
      <c r="C365" s="87"/>
      <c r="D365" s="87"/>
      <c r="E365" s="87"/>
      <c r="F365" s="87"/>
      <c r="G365" s="87"/>
    </row>
    <row r="366" spans="1:7" s="123" customFormat="1">
      <c r="A366" s="122"/>
      <c r="B366" s="86"/>
      <c r="C366" s="87"/>
      <c r="D366" s="87"/>
      <c r="E366" s="87"/>
      <c r="F366" s="87"/>
      <c r="G366" s="87"/>
    </row>
    <row r="367" spans="1:7" s="123" customFormat="1">
      <c r="A367" s="122"/>
      <c r="B367" s="86"/>
      <c r="C367" s="87"/>
      <c r="D367" s="87"/>
      <c r="E367" s="87"/>
      <c r="F367" s="87"/>
      <c r="G367" s="87"/>
    </row>
    <row r="368" spans="1:7" s="123" customFormat="1">
      <c r="A368" s="122"/>
      <c r="B368" s="86"/>
      <c r="C368" s="87"/>
      <c r="D368" s="87"/>
      <c r="E368" s="87"/>
      <c r="F368" s="87"/>
      <c r="G368" s="87"/>
    </row>
    <row r="369" spans="1:7" s="123" customFormat="1">
      <c r="A369" s="122"/>
      <c r="B369" s="86"/>
      <c r="C369" s="87"/>
      <c r="D369" s="87"/>
      <c r="E369" s="87"/>
      <c r="F369" s="87"/>
      <c r="G369" s="87"/>
    </row>
    <row r="370" spans="1:7" s="123" customFormat="1">
      <c r="A370" s="122"/>
      <c r="B370" s="86"/>
      <c r="C370" s="87"/>
      <c r="D370" s="87"/>
      <c r="E370" s="87"/>
      <c r="F370" s="87"/>
      <c r="G370" s="87"/>
    </row>
    <row r="371" spans="1:7" s="123" customFormat="1">
      <c r="A371" s="122"/>
      <c r="B371" s="86"/>
      <c r="C371" s="87"/>
      <c r="D371" s="87"/>
      <c r="E371" s="87"/>
      <c r="F371" s="87"/>
      <c r="G371" s="87"/>
    </row>
    <row r="372" spans="1:7" s="123" customFormat="1">
      <c r="A372" s="122"/>
      <c r="B372" s="86"/>
      <c r="C372" s="87"/>
      <c r="D372" s="87"/>
      <c r="E372" s="87"/>
      <c r="F372" s="87"/>
      <c r="G372" s="87"/>
    </row>
    <row r="373" spans="1:7" s="123" customFormat="1">
      <c r="A373" s="122"/>
      <c r="B373" s="86"/>
      <c r="C373" s="87"/>
      <c r="D373" s="87"/>
      <c r="E373" s="87"/>
      <c r="F373" s="87"/>
      <c r="G373" s="87"/>
    </row>
    <row r="374" spans="1:7" s="123" customFormat="1">
      <c r="A374" s="122"/>
      <c r="B374" s="86"/>
      <c r="C374" s="87"/>
      <c r="D374" s="87"/>
      <c r="E374" s="87"/>
      <c r="F374" s="87"/>
      <c r="G374" s="87"/>
    </row>
    <row r="375" spans="1:7" s="123" customFormat="1">
      <c r="A375" s="122"/>
      <c r="B375" s="86"/>
      <c r="C375" s="87"/>
      <c r="D375" s="87"/>
      <c r="E375" s="87"/>
      <c r="F375" s="87"/>
      <c r="G375" s="87"/>
    </row>
    <row r="376" spans="1:7" s="123" customFormat="1">
      <c r="A376" s="122"/>
      <c r="B376" s="86"/>
      <c r="C376" s="87"/>
      <c r="D376" s="87"/>
      <c r="E376" s="87"/>
      <c r="F376" s="87"/>
      <c r="G376" s="87"/>
    </row>
    <row r="377" spans="1:7" s="123" customFormat="1">
      <c r="A377" s="122"/>
      <c r="B377" s="86"/>
      <c r="C377" s="87"/>
      <c r="D377" s="87"/>
      <c r="E377" s="87"/>
      <c r="F377" s="87"/>
      <c r="G377" s="87"/>
    </row>
    <row r="378" spans="1:7" s="123" customFormat="1">
      <c r="A378" s="122"/>
      <c r="B378" s="86"/>
      <c r="C378" s="87"/>
      <c r="D378" s="87"/>
      <c r="E378" s="87"/>
      <c r="F378" s="87"/>
      <c r="G378" s="87"/>
    </row>
    <row r="379" spans="1:7" s="123" customFormat="1">
      <c r="A379" s="122"/>
      <c r="B379" s="86"/>
      <c r="C379" s="87"/>
      <c r="D379" s="87"/>
      <c r="E379" s="87"/>
      <c r="F379" s="87"/>
      <c r="G379" s="87"/>
    </row>
    <row r="380" spans="1:7" s="123" customFormat="1">
      <c r="A380" s="122"/>
      <c r="B380" s="86"/>
      <c r="C380" s="87"/>
      <c r="D380" s="87"/>
      <c r="E380" s="87"/>
      <c r="F380" s="87"/>
      <c r="G380" s="87"/>
    </row>
    <row r="381" spans="1:7" s="123" customFormat="1">
      <c r="A381" s="122"/>
      <c r="B381" s="86"/>
      <c r="C381" s="87"/>
      <c r="D381" s="87"/>
      <c r="E381" s="87"/>
      <c r="F381" s="87"/>
      <c r="G381" s="87"/>
    </row>
    <row r="382" spans="1:7" s="123" customFormat="1">
      <c r="A382" s="122"/>
      <c r="B382" s="86"/>
      <c r="C382" s="87"/>
      <c r="D382" s="87"/>
      <c r="E382" s="87"/>
      <c r="F382" s="87"/>
      <c r="G382" s="87"/>
    </row>
    <row r="383" spans="1:7" s="123" customFormat="1">
      <c r="A383" s="122"/>
      <c r="B383" s="86"/>
      <c r="C383" s="87"/>
      <c r="D383" s="87"/>
      <c r="E383" s="87"/>
      <c r="F383" s="87"/>
      <c r="G383" s="87"/>
    </row>
    <row r="384" spans="1:7" s="123" customFormat="1">
      <c r="A384" s="122"/>
      <c r="B384" s="86"/>
      <c r="C384" s="87"/>
      <c r="D384" s="87"/>
      <c r="E384" s="87"/>
      <c r="F384" s="87"/>
      <c r="G384" s="87"/>
    </row>
    <row r="385" spans="1:7" s="123" customFormat="1">
      <c r="A385" s="122"/>
      <c r="B385" s="86"/>
      <c r="C385" s="87"/>
      <c r="D385" s="87"/>
      <c r="E385" s="87"/>
      <c r="F385" s="87"/>
      <c r="G385" s="87"/>
    </row>
    <row r="386" spans="1:7" s="123" customFormat="1">
      <c r="A386" s="122"/>
      <c r="B386" s="86"/>
      <c r="C386" s="87"/>
      <c r="D386" s="87"/>
      <c r="E386" s="87"/>
      <c r="F386" s="87"/>
      <c r="G386" s="87"/>
    </row>
    <row r="387" spans="1:7" s="123" customFormat="1">
      <c r="A387" s="122"/>
      <c r="B387" s="86"/>
      <c r="C387" s="87"/>
      <c r="D387" s="87"/>
      <c r="E387" s="87"/>
      <c r="F387" s="87"/>
      <c r="G387" s="87"/>
    </row>
    <row r="388" spans="1:7" s="123" customFormat="1">
      <c r="A388" s="122"/>
      <c r="B388" s="86"/>
      <c r="C388" s="87"/>
      <c r="D388" s="87"/>
      <c r="E388" s="87"/>
      <c r="F388" s="87"/>
      <c r="G388" s="87"/>
    </row>
    <row r="389" spans="1:7" s="123" customFormat="1">
      <c r="A389" s="122"/>
      <c r="B389" s="86"/>
      <c r="C389" s="87"/>
      <c r="D389" s="87"/>
      <c r="E389" s="87"/>
      <c r="F389" s="87"/>
      <c r="G389" s="87"/>
    </row>
    <row r="390" spans="1:7" s="123" customFormat="1">
      <c r="A390" s="122"/>
      <c r="B390" s="86"/>
      <c r="C390" s="87"/>
      <c r="D390" s="87"/>
      <c r="E390" s="87"/>
      <c r="F390" s="87"/>
      <c r="G390" s="87"/>
    </row>
    <row r="391" spans="1:7" s="123" customFormat="1">
      <c r="A391" s="122"/>
      <c r="B391" s="86"/>
      <c r="C391" s="87"/>
      <c r="D391" s="87"/>
      <c r="E391" s="87"/>
      <c r="F391" s="87"/>
      <c r="G391" s="87"/>
    </row>
    <row r="392" spans="1:7" s="123" customFormat="1">
      <c r="A392" s="122"/>
      <c r="B392" s="86"/>
      <c r="C392" s="87"/>
      <c r="D392" s="87"/>
      <c r="E392" s="87"/>
      <c r="F392" s="87"/>
      <c r="G392" s="87"/>
    </row>
    <row r="393" spans="1:7" s="123" customFormat="1">
      <c r="A393" s="122"/>
      <c r="B393" s="86"/>
      <c r="C393" s="87"/>
      <c r="D393" s="87"/>
      <c r="E393" s="87"/>
      <c r="F393" s="87"/>
      <c r="G393" s="87"/>
    </row>
    <row r="394" spans="1:7" s="123" customFormat="1">
      <c r="A394" s="122"/>
      <c r="B394" s="86"/>
      <c r="C394" s="87"/>
      <c r="D394" s="87"/>
      <c r="E394" s="87"/>
      <c r="F394" s="87"/>
      <c r="G394" s="87"/>
    </row>
    <row r="395" spans="1:7" s="123" customFormat="1">
      <c r="A395" s="122"/>
      <c r="B395" s="86"/>
      <c r="C395" s="87"/>
      <c r="D395" s="87"/>
      <c r="E395" s="87"/>
      <c r="F395" s="87"/>
      <c r="G395" s="87"/>
    </row>
    <row r="396" spans="1:7" s="123" customFormat="1">
      <c r="A396" s="122"/>
      <c r="B396" s="86"/>
      <c r="C396" s="87"/>
      <c r="D396" s="87"/>
      <c r="E396" s="87"/>
      <c r="F396" s="87"/>
      <c r="G396" s="87"/>
    </row>
    <row r="397" spans="1:7" s="123" customFormat="1">
      <c r="A397" s="122"/>
      <c r="B397" s="86"/>
      <c r="C397" s="87"/>
      <c r="D397" s="87"/>
      <c r="E397" s="87"/>
      <c r="F397" s="87"/>
      <c r="G397" s="87"/>
    </row>
    <row r="398" spans="1:7" s="123" customFormat="1">
      <c r="A398" s="122"/>
      <c r="B398" s="86"/>
      <c r="C398" s="87"/>
      <c r="D398" s="87"/>
      <c r="E398" s="87"/>
      <c r="F398" s="87"/>
      <c r="G398" s="87"/>
    </row>
    <row r="399" spans="1:7" s="123" customFormat="1">
      <c r="A399" s="122"/>
      <c r="B399" s="86"/>
      <c r="C399" s="87"/>
      <c r="D399" s="87"/>
      <c r="E399" s="87"/>
      <c r="F399" s="87"/>
      <c r="G399" s="87"/>
    </row>
    <row r="400" spans="1:7" s="123" customFormat="1">
      <c r="A400" s="122"/>
      <c r="B400" s="86"/>
      <c r="C400" s="87"/>
      <c r="D400" s="87"/>
      <c r="E400" s="87"/>
      <c r="F400" s="87"/>
      <c r="G400" s="87"/>
    </row>
    <row r="401" spans="1:7" s="123" customFormat="1">
      <c r="A401" s="122"/>
      <c r="B401" s="86"/>
      <c r="C401" s="87"/>
      <c r="D401" s="87"/>
      <c r="E401" s="87"/>
      <c r="F401" s="87"/>
      <c r="G401" s="87"/>
    </row>
    <row r="402" spans="1:7" s="123" customFormat="1">
      <c r="A402" s="122"/>
      <c r="B402" s="86"/>
      <c r="C402" s="87"/>
      <c r="D402" s="87"/>
      <c r="E402" s="87"/>
      <c r="F402" s="87"/>
      <c r="G402" s="87"/>
    </row>
    <row r="403" spans="1:7" s="123" customFormat="1">
      <c r="A403" s="122"/>
      <c r="B403" s="86"/>
      <c r="C403" s="87"/>
      <c r="D403" s="87"/>
      <c r="E403" s="87"/>
      <c r="F403" s="87"/>
      <c r="G403" s="87"/>
    </row>
    <row r="404" spans="1:7" s="123" customFormat="1">
      <c r="A404" s="122"/>
      <c r="B404" s="86"/>
      <c r="C404" s="87"/>
      <c r="D404" s="87"/>
      <c r="E404" s="87"/>
      <c r="F404" s="87"/>
      <c r="G404" s="87"/>
    </row>
    <row r="405" spans="1:7" s="123" customFormat="1">
      <c r="A405" s="122"/>
      <c r="B405" s="86"/>
      <c r="C405" s="87"/>
      <c r="D405" s="87"/>
      <c r="E405" s="87"/>
      <c r="F405" s="87"/>
      <c r="G405" s="87"/>
    </row>
    <row r="406" spans="1:7" s="123" customFormat="1">
      <c r="A406" s="122"/>
      <c r="B406" s="86"/>
      <c r="C406" s="87"/>
      <c r="D406" s="87"/>
      <c r="E406" s="87"/>
      <c r="F406" s="87"/>
      <c r="G406" s="87"/>
    </row>
    <row r="407" spans="1:7" s="123" customFormat="1">
      <c r="A407" s="122"/>
      <c r="B407" s="86"/>
      <c r="C407" s="87"/>
      <c r="D407" s="87"/>
      <c r="E407" s="87"/>
      <c r="F407" s="87"/>
      <c r="G407" s="87"/>
    </row>
    <row r="408" spans="1:7" s="123" customFormat="1">
      <c r="A408" s="122"/>
      <c r="B408" s="86"/>
      <c r="C408" s="87"/>
      <c r="D408" s="87"/>
      <c r="E408" s="87"/>
      <c r="F408" s="87"/>
      <c r="G408" s="87"/>
    </row>
    <row r="409" spans="1:7" s="123" customFormat="1">
      <c r="A409" s="122"/>
      <c r="B409" s="86"/>
      <c r="C409" s="87"/>
      <c r="D409" s="87"/>
      <c r="E409" s="87"/>
      <c r="F409" s="87"/>
      <c r="G409" s="87"/>
    </row>
    <row r="410" spans="1:7" s="123" customFormat="1">
      <c r="A410" s="122"/>
      <c r="B410" s="86"/>
      <c r="C410" s="87"/>
      <c r="D410" s="87"/>
      <c r="E410" s="87"/>
      <c r="F410" s="87"/>
      <c r="G410" s="87"/>
    </row>
    <row r="411" spans="1:7" s="123" customFormat="1">
      <c r="A411" s="122"/>
      <c r="B411" s="86"/>
      <c r="C411" s="87"/>
      <c r="D411" s="87"/>
      <c r="E411" s="87"/>
      <c r="F411" s="87"/>
      <c r="G411" s="87"/>
    </row>
    <row r="412" spans="1:7" s="123" customFormat="1">
      <c r="A412" s="122"/>
      <c r="B412" s="86"/>
      <c r="C412" s="87"/>
      <c r="D412" s="87"/>
      <c r="E412" s="87"/>
      <c r="F412" s="87"/>
      <c r="G412" s="87"/>
    </row>
    <row r="413" spans="1:7" s="123" customFormat="1">
      <c r="A413" s="122"/>
      <c r="B413" s="86"/>
      <c r="C413" s="87"/>
      <c r="D413" s="87"/>
      <c r="E413" s="87"/>
      <c r="F413" s="87"/>
      <c r="G413" s="87"/>
    </row>
    <row r="414" spans="1:7" s="123" customFormat="1">
      <c r="A414" s="122"/>
      <c r="B414" s="86"/>
      <c r="C414" s="87"/>
      <c r="D414" s="87"/>
      <c r="E414" s="87"/>
      <c r="F414" s="87"/>
      <c r="G414" s="87"/>
    </row>
    <row r="415" spans="1:7" s="123" customFormat="1">
      <c r="A415" s="122"/>
      <c r="B415" s="86"/>
      <c r="C415" s="87"/>
      <c r="D415" s="87"/>
      <c r="E415" s="87"/>
      <c r="F415" s="87"/>
      <c r="G415" s="87"/>
    </row>
    <row r="416" spans="1:7" s="123" customFormat="1">
      <c r="A416" s="122"/>
      <c r="B416" s="86"/>
      <c r="C416" s="87"/>
      <c r="D416" s="87"/>
      <c r="E416" s="87"/>
      <c r="F416" s="87"/>
      <c r="G416" s="87"/>
    </row>
    <row r="417" spans="1:7" s="123" customFormat="1">
      <c r="A417" s="122"/>
      <c r="B417" s="86"/>
      <c r="C417" s="87"/>
      <c r="D417" s="87"/>
      <c r="E417" s="87"/>
      <c r="F417" s="87"/>
      <c r="G417" s="87"/>
    </row>
    <row r="418" spans="1:7" s="123" customFormat="1">
      <c r="A418" s="122"/>
      <c r="B418" s="86"/>
      <c r="C418" s="87"/>
      <c r="D418" s="87"/>
      <c r="E418" s="87"/>
      <c r="F418" s="87"/>
      <c r="G418" s="87"/>
    </row>
    <row r="419" spans="1:7" s="123" customFormat="1">
      <c r="A419" s="122"/>
      <c r="B419" s="86"/>
      <c r="C419" s="87"/>
      <c r="D419" s="87"/>
      <c r="E419" s="87"/>
      <c r="F419" s="87"/>
      <c r="G419" s="87"/>
    </row>
    <row r="420" spans="1:7" s="123" customFormat="1">
      <c r="A420" s="122"/>
      <c r="B420" s="86"/>
      <c r="C420" s="87"/>
      <c r="D420" s="87"/>
      <c r="E420" s="87"/>
      <c r="F420" s="87"/>
      <c r="G420" s="87"/>
    </row>
    <row r="421" spans="1:7" s="123" customFormat="1">
      <c r="A421" s="122"/>
      <c r="B421" s="86"/>
      <c r="C421" s="87"/>
      <c r="D421" s="87"/>
      <c r="E421" s="87"/>
      <c r="F421" s="87"/>
      <c r="G421" s="87"/>
    </row>
    <row r="422" spans="1:7" s="123" customFormat="1">
      <c r="A422" s="122"/>
      <c r="B422" s="86"/>
      <c r="C422" s="87"/>
      <c r="D422" s="87"/>
      <c r="E422" s="87"/>
      <c r="F422" s="87"/>
      <c r="G422" s="87"/>
    </row>
    <row r="423" spans="1:7" s="123" customFormat="1">
      <c r="A423" s="122"/>
      <c r="B423" s="86"/>
      <c r="C423" s="87"/>
      <c r="D423" s="87"/>
      <c r="E423" s="87"/>
      <c r="F423" s="87"/>
      <c r="G423" s="87"/>
    </row>
    <row r="424" spans="1:7" s="123" customFormat="1">
      <c r="A424" s="122"/>
      <c r="B424" s="86"/>
      <c r="C424" s="87"/>
      <c r="D424" s="87"/>
      <c r="E424" s="87"/>
      <c r="F424" s="87"/>
      <c r="G424" s="87"/>
    </row>
    <row r="425" spans="1:7" s="123" customFormat="1">
      <c r="A425" s="122"/>
      <c r="B425" s="86"/>
      <c r="C425" s="87"/>
      <c r="D425" s="87"/>
      <c r="E425" s="87"/>
      <c r="F425" s="87"/>
      <c r="G425" s="87"/>
    </row>
    <row r="426" spans="1:7" s="123" customFormat="1">
      <c r="A426" s="122"/>
      <c r="B426" s="86"/>
      <c r="C426" s="87"/>
      <c r="D426" s="87"/>
      <c r="E426" s="87"/>
      <c r="F426" s="87"/>
      <c r="G426" s="87"/>
    </row>
    <row r="427" spans="1:7" s="123" customFormat="1">
      <c r="A427" s="122"/>
      <c r="B427" s="86"/>
      <c r="C427" s="87"/>
      <c r="D427" s="87"/>
      <c r="E427" s="87"/>
      <c r="F427" s="87"/>
      <c r="G427" s="87"/>
    </row>
    <row r="428" spans="1:7" s="123" customFormat="1">
      <c r="A428" s="122"/>
      <c r="B428" s="86"/>
      <c r="C428" s="87"/>
      <c r="D428" s="87"/>
      <c r="E428" s="87"/>
      <c r="F428" s="87"/>
      <c r="G428" s="87"/>
    </row>
    <row r="429" spans="1:7" s="123" customFormat="1">
      <c r="A429" s="122"/>
      <c r="B429" s="86"/>
      <c r="C429" s="87"/>
      <c r="D429" s="87"/>
      <c r="E429" s="87"/>
      <c r="F429" s="87"/>
      <c r="G429" s="87"/>
    </row>
    <row r="430" spans="1:7" s="123" customFormat="1">
      <c r="A430" s="122"/>
      <c r="B430" s="86"/>
      <c r="C430" s="87"/>
      <c r="D430" s="87"/>
      <c r="E430" s="87"/>
      <c r="F430" s="87"/>
      <c r="G430" s="87"/>
    </row>
    <row r="431" spans="1:7" s="123" customFormat="1">
      <c r="A431" s="122"/>
      <c r="B431" s="86"/>
      <c r="C431" s="87"/>
      <c r="D431" s="87"/>
      <c r="E431" s="87"/>
      <c r="F431" s="87"/>
      <c r="G431" s="87"/>
    </row>
    <row r="432" spans="1:7" s="123" customFormat="1">
      <c r="A432" s="122"/>
      <c r="B432" s="86"/>
      <c r="C432" s="87"/>
      <c r="D432" s="87"/>
      <c r="E432" s="87"/>
      <c r="F432" s="87"/>
      <c r="G432" s="87"/>
    </row>
    <row r="433" spans="1:7" s="123" customFormat="1">
      <c r="A433" s="122"/>
      <c r="B433" s="86"/>
      <c r="C433" s="87"/>
      <c r="D433" s="87"/>
      <c r="E433" s="87"/>
      <c r="F433" s="87"/>
      <c r="G433" s="87"/>
    </row>
    <row r="434" spans="1:7" s="123" customFormat="1">
      <c r="A434" s="122"/>
      <c r="B434" s="86"/>
      <c r="C434" s="87"/>
      <c r="D434" s="87"/>
      <c r="E434" s="87"/>
      <c r="F434" s="87"/>
      <c r="G434" s="87"/>
    </row>
    <row r="435" spans="1:7" s="123" customFormat="1">
      <c r="A435" s="122"/>
      <c r="B435" s="86"/>
      <c r="C435" s="87"/>
      <c r="D435" s="87"/>
      <c r="E435" s="87"/>
      <c r="F435" s="87"/>
      <c r="G435" s="87"/>
    </row>
    <row r="436" spans="1:7" s="123" customFormat="1">
      <c r="A436" s="122"/>
      <c r="B436" s="86"/>
      <c r="C436" s="87"/>
      <c r="D436" s="87"/>
      <c r="E436" s="87"/>
      <c r="F436" s="87"/>
      <c r="G436" s="87"/>
    </row>
    <row r="437" spans="1:7" s="123" customFormat="1">
      <c r="A437" s="122"/>
      <c r="B437" s="86"/>
      <c r="C437" s="87"/>
      <c r="D437" s="87"/>
      <c r="E437" s="87"/>
      <c r="F437" s="87"/>
      <c r="G437" s="87"/>
    </row>
    <row r="438" spans="1:7" s="123" customFormat="1">
      <c r="A438" s="122"/>
      <c r="B438" s="86"/>
      <c r="C438" s="87"/>
      <c r="D438" s="87"/>
      <c r="E438" s="87"/>
      <c r="F438" s="87"/>
      <c r="G438" s="87"/>
    </row>
    <row r="439" spans="1:7" s="123" customFormat="1">
      <c r="A439" s="122"/>
      <c r="B439" s="86"/>
      <c r="C439" s="87"/>
      <c r="D439" s="87"/>
      <c r="E439" s="87"/>
      <c r="F439" s="87"/>
      <c r="G439" s="87"/>
    </row>
    <row r="440" spans="1:7" s="123" customFormat="1">
      <c r="A440" s="122"/>
      <c r="B440" s="86"/>
      <c r="C440" s="87"/>
      <c r="D440" s="87"/>
      <c r="E440" s="87"/>
      <c r="F440" s="87"/>
      <c r="G440" s="87"/>
    </row>
    <row r="441" spans="1:7" s="123" customFormat="1">
      <c r="A441" s="122"/>
      <c r="B441" s="86"/>
      <c r="C441" s="87"/>
      <c r="D441" s="87"/>
      <c r="E441" s="87"/>
      <c r="F441" s="87"/>
      <c r="G441" s="87"/>
    </row>
    <row r="442" spans="1:7" s="123" customFormat="1">
      <c r="A442" s="122"/>
      <c r="B442" s="86"/>
      <c r="C442" s="87"/>
      <c r="D442" s="87"/>
      <c r="E442" s="87"/>
      <c r="F442" s="87"/>
      <c r="G442" s="87"/>
    </row>
    <row r="443" spans="1:7" s="123" customFormat="1">
      <c r="A443" s="122"/>
      <c r="B443" s="86"/>
      <c r="C443" s="87"/>
      <c r="D443" s="87"/>
      <c r="E443" s="87"/>
      <c r="F443" s="87"/>
      <c r="G443" s="87"/>
    </row>
    <row r="444" spans="1:7" s="123" customFormat="1">
      <c r="A444" s="122"/>
      <c r="B444" s="86"/>
      <c r="C444" s="87"/>
      <c r="D444" s="87"/>
      <c r="E444" s="87"/>
      <c r="F444" s="87"/>
      <c r="G444" s="87"/>
    </row>
    <row r="445" spans="1:7" s="123" customFormat="1">
      <c r="A445" s="122"/>
      <c r="B445" s="86"/>
      <c r="C445" s="87"/>
      <c r="D445" s="87"/>
      <c r="E445" s="87"/>
      <c r="F445" s="87"/>
      <c r="G445" s="87"/>
    </row>
    <row r="446" spans="1:7" s="123" customFormat="1">
      <c r="A446" s="122"/>
      <c r="B446" s="86"/>
      <c r="C446" s="87"/>
      <c r="D446" s="87"/>
      <c r="E446" s="87"/>
      <c r="F446" s="87"/>
      <c r="G446" s="87"/>
    </row>
    <row r="447" spans="1:7" s="123" customFormat="1">
      <c r="A447" s="122"/>
      <c r="B447" s="86"/>
      <c r="C447" s="87"/>
      <c r="D447" s="87"/>
      <c r="E447" s="87"/>
      <c r="F447" s="87"/>
      <c r="G447" s="87"/>
    </row>
    <row r="448" spans="1:7" s="123" customFormat="1">
      <c r="A448" s="122"/>
      <c r="B448" s="86"/>
      <c r="C448" s="87"/>
      <c r="D448" s="87"/>
      <c r="E448" s="87"/>
      <c r="F448" s="87"/>
      <c r="G448" s="87"/>
    </row>
    <row r="449" spans="1:7" s="123" customFormat="1">
      <c r="A449" s="122"/>
      <c r="B449" s="86"/>
      <c r="C449" s="87"/>
      <c r="D449" s="87"/>
      <c r="E449" s="87"/>
      <c r="F449" s="87"/>
      <c r="G449" s="87"/>
    </row>
    <row r="450" spans="1:7" s="123" customFormat="1">
      <c r="A450" s="122"/>
      <c r="B450" s="86"/>
      <c r="C450" s="87"/>
      <c r="D450" s="87"/>
      <c r="E450" s="87"/>
      <c r="F450" s="87"/>
      <c r="G450" s="87"/>
    </row>
    <row r="451" spans="1:7" s="123" customFormat="1">
      <c r="A451" s="122"/>
      <c r="B451" s="86"/>
      <c r="C451" s="87"/>
      <c r="D451" s="87"/>
      <c r="E451" s="87"/>
      <c r="F451" s="87"/>
      <c r="G451" s="87"/>
    </row>
    <row r="452" spans="1:7" s="123" customFormat="1">
      <c r="A452" s="122"/>
      <c r="B452" s="86"/>
      <c r="C452" s="87"/>
      <c r="D452" s="87"/>
      <c r="E452" s="87"/>
      <c r="F452" s="87"/>
      <c r="G452" s="87"/>
    </row>
    <row r="453" spans="1:7" s="123" customFormat="1">
      <c r="A453" s="122"/>
      <c r="B453" s="86"/>
      <c r="C453" s="87"/>
      <c r="D453" s="87"/>
      <c r="E453" s="87"/>
      <c r="F453" s="87"/>
      <c r="G453" s="87"/>
    </row>
    <row r="454" spans="1:7" s="123" customFormat="1">
      <c r="A454" s="122"/>
      <c r="B454" s="86"/>
      <c r="C454" s="87"/>
      <c r="D454" s="87"/>
      <c r="E454" s="87"/>
      <c r="F454" s="87"/>
      <c r="G454" s="87"/>
    </row>
    <row r="455" spans="1:7" s="123" customFormat="1">
      <c r="A455" s="122"/>
      <c r="B455" s="86"/>
      <c r="C455" s="87"/>
      <c r="D455" s="87"/>
      <c r="E455" s="87"/>
      <c r="F455" s="87"/>
      <c r="G455" s="87"/>
    </row>
    <row r="456" spans="1:7" s="123" customFormat="1">
      <c r="A456" s="122"/>
      <c r="B456" s="86"/>
      <c r="C456" s="87"/>
      <c r="D456" s="87"/>
      <c r="E456" s="87"/>
      <c r="F456" s="87"/>
      <c r="G456" s="87"/>
    </row>
    <row r="457" spans="1:7" s="123" customFormat="1">
      <c r="A457" s="122"/>
      <c r="B457" s="86"/>
      <c r="C457" s="87"/>
      <c r="D457" s="87"/>
      <c r="E457" s="87"/>
      <c r="F457" s="87"/>
      <c r="G457" s="87"/>
    </row>
    <row r="458" spans="1:7" s="123" customFormat="1">
      <c r="A458" s="122"/>
      <c r="B458" s="86"/>
      <c r="C458" s="87"/>
      <c r="D458" s="87"/>
      <c r="E458" s="87"/>
      <c r="F458" s="87"/>
      <c r="G458" s="87"/>
    </row>
    <row r="459" spans="1:7" s="123" customFormat="1">
      <c r="A459" s="122"/>
      <c r="B459" s="86"/>
      <c r="C459" s="87"/>
      <c r="D459" s="87"/>
      <c r="E459" s="87"/>
      <c r="F459" s="87"/>
      <c r="G459" s="87"/>
    </row>
    <row r="460" spans="1:7" s="123" customFormat="1">
      <c r="A460" s="122"/>
      <c r="B460" s="86"/>
      <c r="C460" s="87"/>
      <c r="D460" s="87"/>
      <c r="E460" s="87"/>
      <c r="F460" s="87"/>
      <c r="G460" s="87"/>
    </row>
    <row r="461" spans="1:7" s="123" customFormat="1">
      <c r="A461" s="122"/>
      <c r="B461" s="86"/>
      <c r="C461" s="87"/>
      <c r="D461" s="87"/>
      <c r="E461" s="87"/>
      <c r="F461" s="87"/>
      <c r="G461" s="87"/>
    </row>
    <row r="462" spans="1:7" s="123" customFormat="1">
      <c r="A462" s="122"/>
      <c r="B462" s="86"/>
      <c r="C462" s="87"/>
      <c r="D462" s="87"/>
      <c r="E462" s="87"/>
      <c r="F462" s="87"/>
      <c r="G462" s="87"/>
    </row>
    <row r="463" spans="1:7" s="123" customFormat="1">
      <c r="A463" s="122"/>
      <c r="B463" s="86"/>
      <c r="C463" s="87"/>
      <c r="D463" s="87"/>
      <c r="E463" s="87"/>
      <c r="F463" s="87"/>
      <c r="G463" s="87"/>
    </row>
    <row r="464" spans="1:7" s="123" customFormat="1">
      <c r="A464" s="122"/>
      <c r="B464" s="86"/>
      <c r="C464" s="87"/>
      <c r="D464" s="87"/>
      <c r="E464" s="87"/>
      <c r="F464" s="87"/>
      <c r="G464" s="87"/>
    </row>
    <row r="465" spans="1:7" s="123" customFormat="1">
      <c r="A465" s="122"/>
      <c r="B465" s="86"/>
      <c r="C465" s="87"/>
      <c r="D465" s="87"/>
      <c r="E465" s="87"/>
      <c r="F465" s="87"/>
      <c r="G465" s="87"/>
    </row>
    <row r="466" spans="1:7" s="123" customFormat="1">
      <c r="A466" s="122"/>
      <c r="B466" s="86"/>
      <c r="C466" s="87"/>
      <c r="D466" s="87"/>
      <c r="E466" s="87"/>
      <c r="F466" s="87"/>
      <c r="G466" s="87"/>
    </row>
    <row r="467" spans="1:7" s="123" customFormat="1">
      <c r="A467" s="122"/>
      <c r="B467" s="86"/>
      <c r="C467" s="87"/>
      <c r="D467" s="87"/>
      <c r="E467" s="87"/>
      <c r="F467" s="87"/>
      <c r="G467" s="87"/>
    </row>
    <row r="468" spans="1:7" s="123" customFormat="1">
      <c r="A468" s="122"/>
      <c r="B468" s="86"/>
      <c r="C468" s="87"/>
      <c r="D468" s="87"/>
      <c r="E468" s="87"/>
      <c r="F468" s="87"/>
      <c r="G468" s="87"/>
    </row>
    <row r="469" spans="1:7" s="123" customFormat="1">
      <c r="A469" s="122"/>
      <c r="B469" s="86"/>
      <c r="C469" s="87"/>
      <c r="D469" s="87"/>
      <c r="E469" s="87"/>
      <c r="F469" s="87"/>
      <c r="G469" s="87"/>
    </row>
    <row r="470" spans="1:7" s="123" customFormat="1">
      <c r="A470" s="122"/>
      <c r="B470" s="86"/>
      <c r="C470" s="87"/>
      <c r="D470" s="87"/>
      <c r="E470" s="87"/>
      <c r="F470" s="87"/>
      <c r="G470" s="87"/>
    </row>
    <row r="471" spans="1:7" s="123" customFormat="1">
      <c r="A471" s="122"/>
      <c r="B471" s="86"/>
      <c r="C471" s="87"/>
      <c r="D471" s="87"/>
      <c r="E471" s="87"/>
      <c r="F471" s="87"/>
      <c r="G471" s="87"/>
    </row>
    <row r="472" spans="1:7" s="123" customFormat="1">
      <c r="A472" s="122"/>
      <c r="B472" s="86"/>
      <c r="C472" s="87"/>
      <c r="D472" s="87"/>
      <c r="E472" s="87"/>
      <c r="F472" s="87"/>
      <c r="G472" s="87"/>
    </row>
    <row r="473" spans="1:7" s="123" customFormat="1">
      <c r="A473" s="122"/>
      <c r="B473" s="86"/>
      <c r="C473" s="87"/>
      <c r="D473" s="87"/>
      <c r="E473" s="87"/>
      <c r="F473" s="87"/>
      <c r="G473" s="87"/>
    </row>
    <row r="474" spans="1:7" s="123" customFormat="1">
      <c r="A474" s="122"/>
      <c r="B474" s="86"/>
      <c r="C474" s="87"/>
      <c r="D474" s="87"/>
      <c r="E474" s="87"/>
      <c r="F474" s="87"/>
      <c r="G474" s="87"/>
    </row>
    <row r="475" spans="1:7" s="123" customFormat="1">
      <c r="A475" s="122"/>
      <c r="B475" s="86"/>
      <c r="C475" s="87"/>
      <c r="D475" s="87"/>
      <c r="E475" s="87"/>
      <c r="F475" s="87"/>
      <c r="G475" s="87"/>
    </row>
    <row r="476" spans="1:7" s="123" customFormat="1">
      <c r="A476" s="122"/>
      <c r="B476" s="86"/>
      <c r="C476" s="87"/>
      <c r="D476" s="87"/>
      <c r="E476" s="87"/>
      <c r="F476" s="87"/>
      <c r="G476" s="87"/>
    </row>
    <row r="477" spans="1:7" s="123" customFormat="1">
      <c r="A477" s="122"/>
      <c r="B477" s="86"/>
      <c r="C477" s="87"/>
      <c r="D477" s="87"/>
      <c r="E477" s="87"/>
      <c r="F477" s="87"/>
      <c r="G477" s="87"/>
    </row>
    <row r="478" spans="1:7" s="123" customFormat="1">
      <c r="A478" s="122"/>
      <c r="B478" s="86"/>
      <c r="C478" s="87"/>
      <c r="D478" s="87"/>
      <c r="E478" s="87"/>
      <c r="F478" s="87"/>
      <c r="G478" s="87"/>
    </row>
    <row r="479" spans="1:7" s="123" customFormat="1">
      <c r="A479" s="122"/>
      <c r="B479" s="86"/>
      <c r="C479" s="87"/>
      <c r="D479" s="87"/>
      <c r="E479" s="87"/>
      <c r="F479" s="87"/>
      <c r="G479" s="87"/>
    </row>
    <row r="480" spans="1:7" s="123" customFormat="1">
      <c r="A480" s="122"/>
      <c r="B480" s="86"/>
      <c r="C480" s="87"/>
      <c r="D480" s="87"/>
      <c r="E480" s="87"/>
      <c r="F480" s="87"/>
      <c r="G480" s="87"/>
    </row>
    <row r="481" spans="1:7" s="123" customFormat="1">
      <c r="A481" s="122"/>
      <c r="B481" s="86"/>
      <c r="C481" s="87"/>
      <c r="D481" s="87"/>
      <c r="E481" s="87"/>
      <c r="F481" s="87"/>
      <c r="G481" s="87"/>
    </row>
    <row r="482" spans="1:7" s="123" customFormat="1">
      <c r="A482" s="122"/>
      <c r="B482" s="86"/>
      <c r="C482" s="87"/>
      <c r="D482" s="87"/>
      <c r="E482" s="87"/>
      <c r="F482" s="87"/>
      <c r="G482" s="87"/>
    </row>
    <row r="483" spans="1:7" s="123" customFormat="1">
      <c r="A483" s="122"/>
      <c r="B483" s="86"/>
      <c r="C483" s="87"/>
      <c r="D483" s="87"/>
      <c r="E483" s="87"/>
      <c r="F483" s="87"/>
      <c r="G483" s="87"/>
    </row>
    <row r="484" spans="1:7" s="123" customFormat="1">
      <c r="A484" s="122"/>
      <c r="B484" s="86"/>
      <c r="C484" s="87"/>
      <c r="D484" s="87"/>
      <c r="E484" s="87"/>
      <c r="F484" s="87"/>
      <c r="G484" s="87"/>
    </row>
    <row r="485" spans="1:7" s="123" customFormat="1">
      <c r="A485" s="122"/>
      <c r="B485" s="86"/>
      <c r="C485" s="87"/>
      <c r="D485" s="87"/>
      <c r="E485" s="87"/>
      <c r="F485" s="87"/>
      <c r="G485" s="87"/>
    </row>
    <row r="486" spans="1:7" s="123" customFormat="1">
      <c r="A486" s="122"/>
      <c r="B486" s="86"/>
      <c r="C486" s="87"/>
      <c r="D486" s="87"/>
      <c r="E486" s="87"/>
      <c r="F486" s="87"/>
      <c r="G486" s="87"/>
    </row>
    <row r="487" spans="1:7" s="123" customFormat="1">
      <c r="A487" s="122"/>
      <c r="B487" s="86"/>
      <c r="C487" s="87"/>
      <c r="D487" s="87"/>
      <c r="E487" s="87"/>
      <c r="F487" s="87"/>
      <c r="G487" s="87"/>
    </row>
    <row r="488" spans="1:7" s="123" customFormat="1">
      <c r="A488" s="122"/>
      <c r="B488" s="86"/>
      <c r="C488" s="87"/>
      <c r="D488" s="87"/>
      <c r="E488" s="87"/>
      <c r="F488" s="87"/>
      <c r="G488" s="87"/>
    </row>
    <row r="489" spans="1:7" s="123" customFormat="1">
      <c r="A489" s="122"/>
      <c r="B489" s="86"/>
      <c r="C489" s="87"/>
      <c r="D489" s="87"/>
      <c r="E489" s="87"/>
      <c r="F489" s="87"/>
      <c r="G489" s="87"/>
    </row>
    <row r="490" spans="1:7" s="123" customFormat="1">
      <c r="A490" s="122"/>
      <c r="B490" s="86"/>
      <c r="C490" s="87"/>
      <c r="D490" s="87"/>
      <c r="E490" s="87"/>
      <c r="F490" s="87"/>
      <c r="G490" s="87"/>
    </row>
    <row r="491" spans="1:7" s="123" customFormat="1">
      <c r="A491" s="122"/>
      <c r="B491" s="86"/>
      <c r="C491" s="87"/>
      <c r="D491" s="87"/>
      <c r="E491" s="87"/>
      <c r="F491" s="87"/>
      <c r="G491" s="87"/>
    </row>
    <row r="492" spans="1:7" s="123" customFormat="1">
      <c r="A492" s="122"/>
      <c r="B492" s="86"/>
      <c r="C492" s="87"/>
      <c r="D492" s="87"/>
      <c r="E492" s="87"/>
      <c r="F492" s="87"/>
      <c r="G492" s="87"/>
    </row>
    <row r="493" spans="1:7" s="123" customFormat="1">
      <c r="A493" s="122"/>
      <c r="B493" s="86"/>
      <c r="C493" s="87"/>
      <c r="D493" s="87"/>
      <c r="E493" s="87"/>
      <c r="F493" s="87"/>
      <c r="G493" s="87"/>
    </row>
    <row r="494" spans="1:7" s="123" customFormat="1">
      <c r="A494" s="122"/>
      <c r="B494" s="86"/>
      <c r="C494" s="87"/>
      <c r="D494" s="87"/>
      <c r="E494" s="87"/>
      <c r="F494" s="87"/>
      <c r="G494" s="87"/>
    </row>
    <row r="495" spans="1:7" s="123" customFormat="1">
      <c r="A495" s="122"/>
      <c r="B495" s="86"/>
      <c r="C495" s="87"/>
      <c r="D495" s="87"/>
      <c r="E495" s="87"/>
      <c r="F495" s="87"/>
      <c r="G495" s="87"/>
    </row>
    <row r="496" spans="1:7" s="123" customFormat="1">
      <c r="A496" s="122"/>
      <c r="B496" s="86"/>
      <c r="C496" s="87"/>
      <c r="D496" s="87"/>
      <c r="E496" s="87"/>
      <c r="F496" s="87"/>
      <c r="G496" s="87"/>
    </row>
    <row r="497" spans="1:7" s="123" customFormat="1">
      <c r="A497" s="122"/>
      <c r="B497" s="86"/>
      <c r="C497" s="87"/>
      <c r="D497" s="87"/>
      <c r="E497" s="87"/>
      <c r="F497" s="87"/>
      <c r="G497" s="87"/>
    </row>
    <row r="498" spans="1:7" s="123" customFormat="1">
      <c r="A498" s="122"/>
      <c r="B498" s="86"/>
      <c r="C498" s="87"/>
      <c r="D498" s="87"/>
      <c r="E498" s="87"/>
      <c r="F498" s="87"/>
      <c r="G498" s="87"/>
    </row>
    <row r="499" spans="1:7" s="123" customFormat="1">
      <c r="A499" s="122"/>
      <c r="B499" s="86"/>
      <c r="C499" s="87"/>
      <c r="D499" s="87"/>
      <c r="E499" s="87"/>
      <c r="F499" s="87"/>
      <c r="G499" s="87"/>
    </row>
    <row r="500" spans="1:7" s="123" customFormat="1">
      <c r="A500" s="122"/>
      <c r="B500" s="86"/>
      <c r="C500" s="87"/>
      <c r="D500" s="87"/>
      <c r="E500" s="87"/>
      <c r="F500" s="87"/>
      <c r="G500" s="87"/>
    </row>
    <row r="501" spans="1:7" s="123" customFormat="1">
      <c r="A501" s="122"/>
      <c r="B501" s="86"/>
      <c r="C501" s="87"/>
      <c r="D501" s="87"/>
      <c r="E501" s="87"/>
      <c r="F501" s="87"/>
      <c r="G501" s="87"/>
    </row>
    <row r="502" spans="1:7" s="123" customFormat="1">
      <c r="A502" s="122"/>
      <c r="B502" s="86"/>
      <c r="C502" s="87"/>
      <c r="D502" s="87"/>
      <c r="E502" s="87"/>
      <c r="F502" s="87"/>
      <c r="G502" s="87"/>
    </row>
    <row r="503" spans="1:7" s="123" customFormat="1">
      <c r="A503" s="122"/>
      <c r="B503" s="86"/>
      <c r="C503" s="87"/>
      <c r="D503" s="87"/>
      <c r="E503" s="87"/>
      <c r="F503" s="87"/>
      <c r="G503" s="87"/>
    </row>
    <row r="504" spans="1:7" s="123" customFormat="1">
      <c r="A504" s="122"/>
      <c r="B504" s="86"/>
      <c r="C504" s="87"/>
      <c r="D504" s="87"/>
      <c r="E504" s="87"/>
      <c r="F504" s="87"/>
      <c r="G504" s="87"/>
    </row>
    <row r="505" spans="1:7" s="123" customFormat="1">
      <c r="A505" s="122"/>
      <c r="B505" s="86"/>
      <c r="C505" s="87"/>
      <c r="D505" s="87"/>
      <c r="E505" s="87"/>
      <c r="F505" s="87"/>
      <c r="G505" s="87"/>
    </row>
    <row r="506" spans="1:7" s="123" customFormat="1">
      <c r="A506" s="122"/>
      <c r="B506" s="86"/>
      <c r="C506" s="87"/>
      <c r="D506" s="87"/>
      <c r="E506" s="87"/>
      <c r="F506" s="87"/>
      <c r="G506" s="87"/>
    </row>
    <row r="507" spans="1:7" s="123" customFormat="1">
      <c r="A507" s="122"/>
      <c r="B507" s="86"/>
      <c r="C507" s="87"/>
      <c r="D507" s="87"/>
      <c r="E507" s="87"/>
      <c r="F507" s="87"/>
      <c r="G507" s="87"/>
    </row>
    <row r="508" spans="1:7" s="123" customFormat="1">
      <c r="A508" s="122"/>
      <c r="B508" s="86"/>
      <c r="C508" s="87"/>
      <c r="D508" s="87"/>
      <c r="E508" s="87"/>
      <c r="F508" s="87"/>
      <c r="G508" s="87"/>
    </row>
    <row r="509" spans="1:7" s="123" customFormat="1">
      <c r="A509" s="122"/>
      <c r="B509" s="86"/>
      <c r="C509" s="87"/>
      <c r="D509" s="87"/>
      <c r="E509" s="87"/>
      <c r="F509" s="87"/>
      <c r="G509" s="87"/>
    </row>
    <row r="510" spans="1:7" s="123" customFormat="1">
      <c r="A510" s="122"/>
      <c r="B510" s="86"/>
      <c r="C510" s="87"/>
      <c r="D510" s="87"/>
      <c r="E510" s="87"/>
      <c r="F510" s="87"/>
      <c r="G510" s="87"/>
    </row>
    <row r="511" spans="1:7" s="123" customFormat="1">
      <c r="A511" s="122"/>
      <c r="B511" s="86"/>
      <c r="C511" s="87"/>
      <c r="D511" s="87"/>
      <c r="E511" s="87"/>
      <c r="F511" s="87"/>
      <c r="G511" s="87"/>
    </row>
    <row r="512" spans="1:7" s="123" customFormat="1">
      <c r="A512" s="122"/>
      <c r="B512" s="86"/>
      <c r="C512" s="87"/>
      <c r="D512" s="87"/>
      <c r="E512" s="87"/>
      <c r="F512" s="87"/>
      <c r="G512" s="87"/>
    </row>
    <row r="513" spans="1:7" s="123" customFormat="1">
      <c r="A513" s="122"/>
      <c r="B513" s="86"/>
      <c r="C513" s="87"/>
      <c r="D513" s="87"/>
      <c r="E513" s="87"/>
      <c r="F513" s="87"/>
      <c r="G513" s="87"/>
    </row>
    <row r="514" spans="1:7" s="123" customFormat="1">
      <c r="A514" s="122"/>
      <c r="B514" s="86"/>
      <c r="C514" s="87"/>
      <c r="D514" s="87"/>
      <c r="E514" s="87"/>
      <c r="F514" s="87"/>
      <c r="G514" s="87"/>
    </row>
    <row r="515" spans="1:7" s="123" customFormat="1">
      <c r="A515" s="122"/>
      <c r="B515" s="86"/>
      <c r="C515" s="87"/>
      <c r="D515" s="87"/>
      <c r="E515" s="87"/>
      <c r="F515" s="87"/>
      <c r="G515" s="87"/>
    </row>
    <row r="516" spans="1:7" s="123" customFormat="1">
      <c r="A516" s="122"/>
      <c r="B516" s="86"/>
      <c r="C516" s="87"/>
      <c r="D516" s="87"/>
      <c r="E516" s="87"/>
      <c r="F516" s="87"/>
      <c r="G516" s="87"/>
    </row>
    <row r="517" spans="1:7" s="123" customFormat="1">
      <c r="A517" s="122"/>
      <c r="B517" s="86"/>
      <c r="C517" s="87"/>
      <c r="D517" s="87"/>
      <c r="E517" s="87"/>
      <c r="F517" s="87"/>
      <c r="G517" s="87"/>
    </row>
    <row r="518" spans="1:7" s="123" customFormat="1">
      <c r="A518" s="122"/>
      <c r="B518" s="86"/>
      <c r="C518" s="87"/>
      <c r="D518" s="87"/>
      <c r="E518" s="87"/>
      <c r="F518" s="87"/>
      <c r="G518" s="87"/>
    </row>
    <row r="519" spans="1:7" s="123" customFormat="1">
      <c r="A519" s="122"/>
      <c r="B519" s="86"/>
      <c r="C519" s="87"/>
      <c r="D519" s="87"/>
      <c r="E519" s="87"/>
      <c r="F519" s="87"/>
      <c r="G519" s="87"/>
    </row>
    <row r="520" spans="1:7" s="123" customFormat="1">
      <c r="A520" s="122"/>
      <c r="B520" s="86"/>
      <c r="C520" s="87"/>
      <c r="D520" s="87"/>
      <c r="E520" s="87"/>
      <c r="F520" s="87"/>
      <c r="G520" s="87"/>
    </row>
    <row r="521" spans="1:7" s="123" customFormat="1">
      <c r="A521" s="122"/>
      <c r="B521" s="86"/>
      <c r="C521" s="87"/>
      <c r="D521" s="87"/>
      <c r="E521" s="87"/>
      <c r="F521" s="87"/>
      <c r="G521" s="87"/>
    </row>
    <row r="522" spans="1:7" s="123" customFormat="1">
      <c r="A522" s="122"/>
      <c r="B522" s="86"/>
      <c r="C522" s="87"/>
      <c r="D522" s="87"/>
      <c r="E522" s="87"/>
      <c r="F522" s="87"/>
      <c r="G522" s="87"/>
    </row>
    <row r="523" spans="1:7" s="123" customFormat="1">
      <c r="A523" s="122"/>
      <c r="B523" s="86"/>
      <c r="C523" s="87"/>
      <c r="D523" s="87"/>
      <c r="E523" s="87"/>
      <c r="F523" s="87"/>
      <c r="G523" s="87"/>
    </row>
    <row r="524" spans="1:7" s="123" customFormat="1">
      <c r="A524" s="122"/>
      <c r="B524" s="86"/>
      <c r="C524" s="87"/>
      <c r="D524" s="87"/>
      <c r="E524" s="87"/>
      <c r="F524" s="87"/>
      <c r="G524" s="87"/>
    </row>
    <row r="525" spans="1:7" s="123" customFormat="1">
      <c r="A525" s="122"/>
      <c r="B525" s="86"/>
      <c r="C525" s="87"/>
      <c r="D525" s="87"/>
      <c r="E525" s="87"/>
      <c r="F525" s="87"/>
      <c r="G525" s="87"/>
    </row>
    <row r="526" spans="1:7" s="123" customFormat="1">
      <c r="A526" s="122"/>
      <c r="B526" s="86"/>
      <c r="C526" s="87"/>
      <c r="D526" s="87"/>
      <c r="E526" s="87"/>
      <c r="F526" s="87"/>
      <c r="G526" s="87"/>
    </row>
    <row r="527" spans="1:7" s="123" customFormat="1">
      <c r="A527" s="122"/>
      <c r="B527" s="86"/>
      <c r="C527" s="87"/>
      <c r="D527" s="87"/>
      <c r="E527" s="87"/>
      <c r="F527" s="87"/>
      <c r="G527" s="87"/>
    </row>
    <row r="528" spans="1:7" s="123" customFormat="1">
      <c r="A528" s="122"/>
      <c r="B528" s="86"/>
      <c r="C528" s="87"/>
      <c r="D528" s="87"/>
      <c r="E528" s="87"/>
      <c r="F528" s="87"/>
      <c r="G528" s="87"/>
    </row>
    <row r="529" spans="1:7" s="123" customFormat="1">
      <c r="A529" s="122"/>
      <c r="B529" s="86"/>
      <c r="C529" s="87"/>
      <c r="D529" s="87"/>
      <c r="E529" s="87"/>
      <c r="F529" s="87"/>
      <c r="G529" s="87"/>
    </row>
    <row r="530" spans="1:7" s="123" customFormat="1">
      <c r="A530" s="122"/>
      <c r="B530" s="86"/>
      <c r="C530" s="87"/>
      <c r="D530" s="87"/>
      <c r="E530" s="87"/>
      <c r="F530" s="87"/>
      <c r="G530" s="87"/>
    </row>
    <row r="531" spans="1:7" s="123" customFormat="1">
      <c r="A531" s="122"/>
      <c r="B531" s="86"/>
      <c r="C531" s="87"/>
      <c r="D531" s="87"/>
      <c r="E531" s="87"/>
      <c r="F531" s="87"/>
      <c r="G531" s="87"/>
    </row>
    <row r="532" spans="1:7" s="123" customFormat="1">
      <c r="A532" s="122"/>
      <c r="B532" s="86"/>
      <c r="C532" s="87"/>
      <c r="D532" s="87"/>
      <c r="E532" s="87"/>
      <c r="F532" s="87"/>
      <c r="G532" s="87"/>
    </row>
    <row r="533" spans="1:7" s="123" customFormat="1">
      <c r="A533" s="122"/>
      <c r="B533" s="86"/>
      <c r="C533" s="87"/>
      <c r="D533" s="87"/>
      <c r="E533" s="87"/>
      <c r="F533" s="87"/>
      <c r="G533" s="87"/>
    </row>
    <row r="534" spans="1:7" s="123" customFormat="1">
      <c r="A534" s="122"/>
      <c r="B534" s="86"/>
      <c r="C534" s="87"/>
      <c r="D534" s="87"/>
      <c r="E534" s="87"/>
      <c r="F534" s="87"/>
      <c r="G534" s="87"/>
    </row>
    <row r="535" spans="1:7" s="123" customFormat="1">
      <c r="A535" s="122"/>
      <c r="B535" s="86"/>
      <c r="C535" s="87"/>
      <c r="D535" s="87"/>
      <c r="E535" s="87"/>
      <c r="F535" s="87"/>
      <c r="G535" s="87"/>
    </row>
    <row r="536" spans="1:7" s="123" customFormat="1">
      <c r="A536" s="122"/>
      <c r="B536" s="86"/>
      <c r="C536" s="87"/>
      <c r="D536" s="87"/>
      <c r="E536" s="87"/>
      <c r="F536" s="87"/>
      <c r="G536" s="87"/>
    </row>
    <row r="537" spans="1:7" s="123" customFormat="1">
      <c r="A537" s="122"/>
      <c r="B537" s="86"/>
      <c r="C537" s="87"/>
      <c r="D537" s="87"/>
      <c r="E537" s="87"/>
      <c r="F537" s="87"/>
      <c r="G537" s="87"/>
    </row>
    <row r="538" spans="1:7" s="123" customFormat="1">
      <c r="A538" s="122"/>
      <c r="B538" s="86"/>
      <c r="C538" s="87"/>
      <c r="D538" s="87"/>
      <c r="E538" s="87"/>
      <c r="F538" s="87"/>
      <c r="G538" s="87"/>
    </row>
    <row r="539" spans="1:7" s="123" customFormat="1">
      <c r="A539" s="122"/>
      <c r="B539" s="86"/>
      <c r="C539" s="87"/>
      <c r="D539" s="87"/>
      <c r="E539" s="87"/>
      <c r="F539" s="87"/>
      <c r="G539" s="87"/>
    </row>
    <row r="540" spans="1:7" s="123" customFormat="1">
      <c r="A540" s="122"/>
      <c r="B540" s="86"/>
      <c r="C540" s="87"/>
      <c r="D540" s="87"/>
      <c r="E540" s="87"/>
      <c r="F540" s="87"/>
      <c r="G540" s="87"/>
    </row>
    <row r="541" spans="1:7" s="123" customFormat="1">
      <c r="A541" s="122"/>
      <c r="B541" s="86"/>
      <c r="C541" s="87"/>
      <c r="D541" s="87"/>
      <c r="E541" s="87"/>
      <c r="F541" s="87"/>
      <c r="G541" s="87"/>
    </row>
    <row r="542" spans="1:7" s="123" customFormat="1">
      <c r="A542" s="122"/>
      <c r="B542" s="86"/>
      <c r="C542" s="87"/>
      <c r="D542" s="87"/>
      <c r="E542" s="87"/>
      <c r="F542" s="87"/>
      <c r="G542" s="87"/>
    </row>
    <row r="543" spans="1:7" s="123" customFormat="1">
      <c r="A543" s="122"/>
      <c r="B543" s="86"/>
      <c r="C543" s="87"/>
      <c r="D543" s="87"/>
      <c r="E543" s="87"/>
      <c r="F543" s="87"/>
      <c r="G543" s="87"/>
    </row>
    <row r="544" spans="1:7" s="123" customFormat="1">
      <c r="A544" s="122"/>
      <c r="B544" s="86"/>
      <c r="C544" s="87"/>
      <c r="D544" s="87"/>
      <c r="E544" s="87"/>
      <c r="F544" s="87"/>
      <c r="G544" s="87"/>
    </row>
    <row r="545" spans="1:7" s="123" customFormat="1">
      <c r="A545" s="122"/>
      <c r="B545" s="86"/>
      <c r="C545" s="87"/>
      <c r="D545" s="87"/>
      <c r="E545" s="87"/>
      <c r="F545" s="87"/>
      <c r="G545" s="87"/>
    </row>
    <row r="546" spans="1:7" s="123" customFormat="1">
      <c r="A546" s="122"/>
      <c r="B546" s="86"/>
      <c r="C546" s="87"/>
      <c r="D546" s="87"/>
      <c r="E546" s="87"/>
      <c r="F546" s="87"/>
      <c r="G546" s="87"/>
    </row>
    <row r="547" spans="1:7" s="123" customFormat="1">
      <c r="A547" s="122"/>
      <c r="B547" s="86"/>
      <c r="C547" s="87"/>
      <c r="D547" s="87"/>
      <c r="E547" s="87"/>
      <c r="F547" s="87"/>
      <c r="G547" s="87"/>
    </row>
    <row r="548" spans="1:7" s="123" customFormat="1">
      <c r="A548" s="122"/>
      <c r="B548" s="86"/>
      <c r="C548" s="87"/>
      <c r="D548" s="87"/>
      <c r="E548" s="87"/>
      <c r="F548" s="87"/>
      <c r="G548" s="87"/>
    </row>
    <row r="549" spans="1:7" s="123" customFormat="1">
      <c r="A549" s="122"/>
      <c r="B549" s="86"/>
      <c r="C549" s="87"/>
      <c r="D549" s="87"/>
      <c r="E549" s="87"/>
      <c r="F549" s="87"/>
      <c r="G549" s="87"/>
    </row>
    <row r="550" spans="1:7" s="123" customFormat="1">
      <c r="A550" s="122"/>
      <c r="B550" s="86"/>
      <c r="C550" s="87"/>
      <c r="D550" s="87"/>
      <c r="E550" s="87"/>
      <c r="F550" s="87"/>
      <c r="G550" s="87"/>
    </row>
    <row r="551" spans="1:7" s="123" customFormat="1">
      <c r="A551" s="122"/>
      <c r="B551" s="86"/>
      <c r="C551" s="87"/>
      <c r="D551" s="87"/>
      <c r="E551" s="87"/>
      <c r="F551" s="87"/>
      <c r="G551" s="87"/>
    </row>
    <row r="552" spans="1:7" s="123" customFormat="1">
      <c r="A552" s="122"/>
      <c r="B552" s="86"/>
      <c r="C552" s="87"/>
      <c r="D552" s="87"/>
      <c r="E552" s="87"/>
      <c r="F552" s="87"/>
      <c r="G552" s="87"/>
    </row>
    <row r="553" spans="1:7" s="123" customFormat="1">
      <c r="A553" s="122"/>
      <c r="B553" s="86"/>
      <c r="C553" s="87"/>
      <c r="D553" s="87"/>
      <c r="E553" s="87"/>
      <c r="F553" s="87"/>
      <c r="G553" s="87"/>
    </row>
    <row r="554" spans="1:7" s="123" customFormat="1">
      <c r="A554" s="122"/>
      <c r="B554" s="86"/>
      <c r="C554" s="87"/>
      <c r="D554" s="87"/>
      <c r="E554" s="87"/>
      <c r="F554" s="87"/>
      <c r="G554" s="87"/>
    </row>
    <row r="555" spans="1:7" s="123" customFormat="1">
      <c r="A555" s="122"/>
      <c r="B555" s="86"/>
      <c r="C555" s="87"/>
      <c r="D555" s="87"/>
      <c r="E555" s="87"/>
      <c r="F555" s="87"/>
      <c r="G555" s="87"/>
    </row>
    <row r="556" spans="1:7" s="123" customFormat="1">
      <c r="A556" s="122"/>
      <c r="B556" s="86"/>
      <c r="C556" s="87"/>
      <c r="D556" s="87"/>
      <c r="E556" s="87"/>
      <c r="F556" s="87"/>
      <c r="G556" s="87"/>
    </row>
    <row r="557" spans="1:7" s="123" customFormat="1">
      <c r="A557" s="122"/>
      <c r="B557" s="86"/>
      <c r="C557" s="87"/>
      <c r="D557" s="87"/>
      <c r="E557" s="87"/>
      <c r="F557" s="87"/>
      <c r="G557" s="87"/>
    </row>
    <row r="558" spans="1:7" s="123" customFormat="1">
      <c r="A558" s="122"/>
      <c r="B558" s="86"/>
      <c r="C558" s="87"/>
      <c r="D558" s="87"/>
      <c r="E558" s="87"/>
      <c r="F558" s="87"/>
      <c r="G558" s="87"/>
    </row>
    <row r="559" spans="1:7" s="123" customFormat="1">
      <c r="A559" s="122"/>
      <c r="B559" s="86"/>
      <c r="C559" s="87"/>
      <c r="D559" s="87"/>
      <c r="E559" s="87"/>
      <c r="F559" s="87"/>
      <c r="G559" s="87"/>
    </row>
    <row r="560" spans="1:7" s="123" customFormat="1">
      <c r="A560" s="122"/>
      <c r="B560" s="86"/>
      <c r="C560" s="87"/>
      <c r="D560" s="87"/>
      <c r="E560" s="87"/>
      <c r="F560" s="87"/>
      <c r="G560" s="87"/>
    </row>
    <row r="561" spans="1:7" s="123" customFormat="1">
      <c r="A561" s="122"/>
      <c r="B561" s="86"/>
      <c r="C561" s="87"/>
      <c r="D561" s="87"/>
      <c r="E561" s="87"/>
      <c r="F561" s="87"/>
      <c r="G561" s="87"/>
    </row>
    <row r="562" spans="1:7" s="123" customFormat="1">
      <c r="A562" s="122"/>
      <c r="B562" s="86"/>
      <c r="C562" s="87"/>
      <c r="D562" s="87"/>
      <c r="E562" s="87"/>
      <c r="F562" s="87"/>
      <c r="G562" s="87"/>
    </row>
    <row r="563" spans="1:7" s="123" customFormat="1">
      <c r="A563" s="122"/>
      <c r="B563" s="86"/>
      <c r="C563" s="87"/>
      <c r="D563" s="87"/>
      <c r="E563" s="87"/>
      <c r="F563" s="87"/>
      <c r="G563" s="87"/>
    </row>
    <row r="564" spans="1:7" s="123" customFormat="1">
      <c r="A564" s="122"/>
      <c r="B564" s="86"/>
      <c r="C564" s="87"/>
      <c r="D564" s="87"/>
      <c r="E564" s="87"/>
      <c r="F564" s="87"/>
      <c r="G564" s="87"/>
    </row>
    <row r="565" spans="1:7" s="123" customFormat="1">
      <c r="A565" s="122"/>
      <c r="B565" s="86"/>
      <c r="C565" s="87"/>
      <c r="D565" s="87"/>
      <c r="E565" s="87"/>
      <c r="F565" s="87"/>
      <c r="G565" s="87"/>
    </row>
    <row r="566" spans="1:7" s="123" customFormat="1">
      <c r="A566" s="122"/>
      <c r="B566" s="86"/>
      <c r="C566" s="87"/>
      <c r="D566" s="87"/>
      <c r="E566" s="87"/>
      <c r="F566" s="87"/>
      <c r="G566" s="87"/>
    </row>
    <row r="567" spans="1:7" s="123" customFormat="1">
      <c r="A567" s="122"/>
      <c r="B567" s="86"/>
      <c r="C567" s="87"/>
      <c r="D567" s="87"/>
      <c r="E567" s="87"/>
      <c r="F567" s="87"/>
      <c r="G567" s="87"/>
    </row>
    <row r="568" spans="1:7" s="123" customFormat="1">
      <c r="A568" s="122"/>
      <c r="B568" s="86"/>
      <c r="C568" s="87"/>
      <c r="D568" s="87"/>
      <c r="E568" s="87"/>
      <c r="F568" s="87"/>
      <c r="G568" s="87"/>
    </row>
    <row r="569" spans="1:7" s="123" customFormat="1">
      <c r="A569" s="122"/>
      <c r="B569" s="86"/>
      <c r="C569" s="87"/>
      <c r="D569" s="87"/>
      <c r="E569" s="87"/>
      <c r="F569" s="87"/>
      <c r="G569" s="87"/>
    </row>
    <row r="570" spans="1:7" s="123" customFormat="1">
      <c r="A570" s="122"/>
      <c r="B570" s="86"/>
      <c r="C570" s="87"/>
      <c r="D570" s="87"/>
      <c r="E570" s="87"/>
      <c r="F570" s="87"/>
      <c r="G570" s="87"/>
    </row>
    <row r="571" spans="1:7" s="123" customFormat="1">
      <c r="A571" s="122"/>
      <c r="B571" s="86"/>
      <c r="C571" s="87"/>
      <c r="D571" s="87"/>
      <c r="E571" s="87"/>
      <c r="F571" s="87"/>
      <c r="G571" s="87"/>
    </row>
    <row r="572" spans="1:7" s="123" customFormat="1">
      <c r="A572" s="122"/>
      <c r="B572" s="86"/>
      <c r="C572" s="87"/>
      <c r="D572" s="87"/>
      <c r="E572" s="87"/>
      <c r="F572" s="87"/>
      <c r="G572" s="87"/>
    </row>
    <row r="573" spans="1:7" s="123" customFormat="1">
      <c r="A573" s="122"/>
      <c r="B573" s="86"/>
      <c r="C573" s="87"/>
      <c r="D573" s="87"/>
      <c r="E573" s="87"/>
      <c r="F573" s="87"/>
      <c r="G573" s="87"/>
    </row>
    <row r="574" spans="1:7" s="123" customFormat="1">
      <c r="A574" s="122"/>
      <c r="B574" s="86"/>
      <c r="C574" s="87"/>
      <c r="D574" s="87"/>
      <c r="E574" s="87"/>
      <c r="F574" s="87"/>
      <c r="G574" s="87"/>
    </row>
    <row r="575" spans="1:7" s="123" customFormat="1">
      <c r="A575" s="122"/>
      <c r="B575" s="86"/>
      <c r="C575" s="87"/>
      <c r="D575" s="87"/>
      <c r="E575" s="87"/>
      <c r="F575" s="87"/>
      <c r="G575" s="87"/>
    </row>
    <row r="576" spans="1:7" s="123" customFormat="1">
      <c r="A576" s="122"/>
      <c r="B576" s="86"/>
      <c r="C576" s="87"/>
      <c r="D576" s="87"/>
      <c r="E576" s="87"/>
      <c r="F576" s="87"/>
      <c r="G576" s="87"/>
    </row>
    <row r="577" spans="1:7" s="123" customFormat="1">
      <c r="A577" s="122"/>
      <c r="B577" s="86"/>
      <c r="C577" s="87"/>
      <c r="D577" s="87"/>
      <c r="E577" s="87"/>
      <c r="F577" s="87"/>
      <c r="G577" s="87"/>
    </row>
    <row r="578" spans="1:7" s="123" customFormat="1">
      <c r="A578" s="122"/>
      <c r="B578" s="86"/>
      <c r="C578" s="87"/>
      <c r="D578" s="87"/>
      <c r="E578" s="87"/>
      <c r="F578" s="87"/>
      <c r="G578" s="87"/>
    </row>
    <row r="579" spans="1:7" s="123" customFormat="1">
      <c r="A579" s="122"/>
      <c r="B579" s="86"/>
      <c r="C579" s="87"/>
      <c r="D579" s="87"/>
      <c r="E579" s="87"/>
      <c r="F579" s="87"/>
      <c r="G579" s="87"/>
    </row>
    <row r="580" spans="1:7" s="123" customFormat="1">
      <c r="A580" s="122"/>
      <c r="B580" s="86"/>
      <c r="C580" s="87"/>
      <c r="D580" s="87"/>
      <c r="E580" s="87"/>
      <c r="F580" s="87"/>
      <c r="G580" s="87"/>
    </row>
    <row r="581" spans="1:7" s="123" customFormat="1">
      <c r="A581" s="122"/>
      <c r="B581" s="86"/>
      <c r="C581" s="87"/>
      <c r="D581" s="87"/>
      <c r="E581" s="87"/>
      <c r="F581" s="87"/>
      <c r="G581" s="87"/>
    </row>
    <row r="582" spans="1:7" s="123" customFormat="1">
      <c r="A582" s="122"/>
      <c r="B582" s="86"/>
      <c r="C582" s="87"/>
      <c r="D582" s="87"/>
      <c r="E582" s="87"/>
      <c r="F582" s="87"/>
      <c r="G582" s="87"/>
    </row>
    <row r="583" spans="1:7" s="123" customFormat="1">
      <c r="A583" s="122"/>
      <c r="B583" s="86"/>
      <c r="C583" s="87"/>
      <c r="D583" s="87"/>
      <c r="E583" s="87"/>
      <c r="F583" s="87"/>
      <c r="G583" s="87"/>
    </row>
    <row r="584" spans="1:7" s="123" customFormat="1">
      <c r="A584" s="122"/>
      <c r="B584" s="86"/>
      <c r="C584" s="87"/>
      <c r="D584" s="87"/>
      <c r="E584" s="87"/>
      <c r="F584" s="87"/>
      <c r="G584" s="87"/>
    </row>
    <row r="585" spans="1:7" s="123" customFormat="1">
      <c r="A585" s="122"/>
      <c r="B585" s="86"/>
      <c r="C585" s="87"/>
      <c r="D585" s="87"/>
      <c r="E585" s="87"/>
      <c r="F585" s="87"/>
      <c r="G585" s="87"/>
    </row>
    <row r="586" spans="1:7" s="123" customFormat="1">
      <c r="A586" s="122"/>
      <c r="B586" s="86"/>
      <c r="C586" s="87"/>
      <c r="D586" s="87"/>
      <c r="E586" s="87"/>
      <c r="F586" s="87"/>
      <c r="G586" s="87"/>
    </row>
    <row r="587" spans="1:7" s="123" customFormat="1">
      <c r="A587" s="122"/>
      <c r="B587" s="86"/>
      <c r="C587" s="87"/>
      <c r="D587" s="87"/>
      <c r="E587" s="87"/>
      <c r="F587" s="87"/>
      <c r="G587" s="87"/>
    </row>
    <row r="588" spans="1:7" s="123" customFormat="1">
      <c r="A588" s="122"/>
      <c r="B588" s="86"/>
      <c r="C588" s="87"/>
      <c r="D588" s="87"/>
      <c r="E588" s="87"/>
      <c r="F588" s="87"/>
      <c r="G588" s="87"/>
    </row>
    <row r="589" spans="1:7" s="123" customFormat="1">
      <c r="A589" s="122"/>
      <c r="B589" s="86"/>
      <c r="C589" s="87"/>
      <c r="D589" s="87"/>
      <c r="E589" s="87"/>
      <c r="F589" s="87"/>
      <c r="G589" s="87"/>
    </row>
    <row r="590" spans="1:7" s="123" customFormat="1">
      <c r="A590" s="122"/>
      <c r="B590" s="86"/>
      <c r="C590" s="87"/>
      <c r="D590" s="87"/>
      <c r="E590" s="87"/>
      <c r="F590" s="87"/>
      <c r="G590" s="87"/>
    </row>
    <row r="591" spans="1:7" s="123" customFormat="1">
      <c r="A591" s="122"/>
      <c r="B591" s="86"/>
      <c r="C591" s="87"/>
      <c r="D591" s="87"/>
      <c r="E591" s="87"/>
      <c r="F591" s="87"/>
      <c r="G591" s="87"/>
    </row>
    <row r="592" spans="1:7" s="123" customFormat="1">
      <c r="A592" s="122"/>
      <c r="B592" s="86"/>
      <c r="C592" s="87"/>
      <c r="D592" s="87"/>
      <c r="E592" s="87"/>
      <c r="F592" s="87"/>
      <c r="G592" s="87"/>
    </row>
    <row r="593" spans="1:7" s="123" customFormat="1">
      <c r="A593" s="122"/>
      <c r="B593" s="86"/>
      <c r="C593" s="87"/>
      <c r="D593" s="87"/>
      <c r="E593" s="87"/>
      <c r="F593" s="87"/>
      <c r="G593" s="87"/>
    </row>
    <row r="594" spans="1:7" s="123" customFormat="1">
      <c r="A594" s="122"/>
      <c r="B594" s="86"/>
      <c r="C594" s="87"/>
      <c r="D594" s="87"/>
      <c r="E594" s="87"/>
      <c r="F594" s="87"/>
      <c r="G594" s="87"/>
    </row>
    <row r="595" spans="1:7" s="123" customFormat="1">
      <c r="A595" s="122"/>
      <c r="B595" s="86"/>
      <c r="C595" s="87"/>
      <c r="D595" s="87"/>
      <c r="E595" s="87"/>
      <c r="F595" s="87"/>
      <c r="G595" s="87"/>
    </row>
    <row r="596" spans="1:7" s="123" customFormat="1">
      <c r="A596" s="122"/>
      <c r="B596" s="86"/>
      <c r="C596" s="87"/>
      <c r="D596" s="87"/>
      <c r="E596" s="87"/>
      <c r="F596" s="87"/>
      <c r="G596" s="87"/>
    </row>
    <row r="597" spans="1:7" s="123" customFormat="1">
      <c r="A597" s="122"/>
      <c r="B597" s="86"/>
      <c r="C597" s="87"/>
      <c r="D597" s="87"/>
      <c r="E597" s="87"/>
      <c r="F597" s="87"/>
      <c r="G597" s="87"/>
    </row>
    <row r="598" spans="1:7" s="123" customFormat="1">
      <c r="A598" s="122"/>
      <c r="B598" s="86"/>
      <c r="C598" s="87"/>
      <c r="D598" s="87"/>
      <c r="E598" s="87"/>
      <c r="F598" s="87"/>
      <c r="G598" s="87"/>
    </row>
    <row r="599" spans="1:7" s="123" customFormat="1">
      <c r="A599" s="122"/>
      <c r="B599" s="86"/>
      <c r="C599" s="87"/>
      <c r="D599" s="87"/>
      <c r="E599" s="87"/>
      <c r="F599" s="87"/>
      <c r="G599" s="87"/>
    </row>
    <row r="600" spans="1:7" s="123" customFormat="1">
      <c r="A600" s="122"/>
      <c r="B600" s="86"/>
      <c r="C600" s="87"/>
      <c r="D600" s="87"/>
      <c r="E600" s="87"/>
      <c r="F600" s="87"/>
      <c r="G600" s="87"/>
    </row>
    <row r="601" spans="1:7" s="123" customFormat="1">
      <c r="A601" s="122"/>
      <c r="B601" s="86"/>
      <c r="C601" s="87"/>
      <c r="D601" s="87"/>
      <c r="E601" s="87"/>
      <c r="F601" s="87"/>
      <c r="G601" s="87"/>
    </row>
    <row r="602" spans="1:7" s="123" customFormat="1">
      <c r="A602" s="122"/>
      <c r="B602" s="86"/>
      <c r="C602" s="87"/>
      <c r="D602" s="87"/>
      <c r="E602" s="87"/>
      <c r="F602" s="87"/>
      <c r="G602" s="87"/>
    </row>
    <row r="603" spans="1:7" s="123" customFormat="1">
      <c r="A603" s="122"/>
      <c r="B603" s="86"/>
      <c r="C603" s="87"/>
      <c r="D603" s="87"/>
      <c r="E603" s="87"/>
      <c r="F603" s="87"/>
      <c r="G603" s="87"/>
    </row>
    <row r="604" spans="1:7" s="123" customFormat="1">
      <c r="A604" s="122"/>
      <c r="B604" s="86"/>
      <c r="C604" s="87"/>
      <c r="D604" s="87"/>
      <c r="E604" s="87"/>
      <c r="F604" s="87"/>
      <c r="G604" s="87"/>
    </row>
    <row r="605" spans="1:7" s="123" customFormat="1">
      <c r="A605" s="122"/>
      <c r="B605" s="86"/>
      <c r="C605" s="87"/>
      <c r="D605" s="87"/>
      <c r="E605" s="87"/>
      <c r="F605" s="87"/>
      <c r="G605" s="87"/>
    </row>
    <row r="606" spans="1:7" s="123" customFormat="1">
      <c r="A606" s="122"/>
      <c r="B606" s="86"/>
      <c r="C606" s="87"/>
      <c r="D606" s="87"/>
      <c r="E606" s="87"/>
      <c r="F606" s="87"/>
      <c r="G606" s="87"/>
    </row>
    <row r="607" spans="1:7" s="123" customFormat="1">
      <c r="A607" s="122"/>
      <c r="B607" s="86"/>
      <c r="C607" s="87"/>
      <c r="D607" s="87"/>
      <c r="E607" s="87"/>
      <c r="F607" s="87"/>
      <c r="G607" s="87"/>
    </row>
    <row r="608" spans="1:7" s="123" customFormat="1">
      <c r="A608" s="122"/>
      <c r="B608" s="86"/>
      <c r="C608" s="87"/>
      <c r="D608" s="87"/>
      <c r="E608" s="87"/>
      <c r="F608" s="87"/>
      <c r="G608" s="87"/>
    </row>
    <row r="609" spans="1:7" s="123" customFormat="1">
      <c r="A609" s="122"/>
      <c r="B609" s="86"/>
      <c r="C609" s="87"/>
      <c r="D609" s="87"/>
      <c r="E609" s="87"/>
      <c r="F609" s="87"/>
      <c r="G609" s="87"/>
    </row>
    <row r="610" spans="1:7" s="123" customFormat="1">
      <c r="A610" s="122"/>
      <c r="B610" s="86"/>
      <c r="C610" s="87"/>
      <c r="D610" s="87"/>
      <c r="E610" s="87"/>
      <c r="F610" s="87"/>
      <c r="G610" s="87"/>
    </row>
    <row r="611" spans="1:7" s="123" customFormat="1">
      <c r="A611" s="122"/>
      <c r="B611" s="86"/>
      <c r="C611" s="87"/>
      <c r="D611" s="87"/>
      <c r="E611" s="87"/>
      <c r="F611" s="87"/>
      <c r="G611" s="87"/>
    </row>
    <row r="612" spans="1:7" s="123" customFormat="1">
      <c r="A612" s="122"/>
      <c r="B612" s="86"/>
      <c r="C612" s="87"/>
      <c r="D612" s="87"/>
      <c r="E612" s="87"/>
      <c r="F612" s="87"/>
      <c r="G612" s="87"/>
    </row>
    <row r="613" spans="1:7" s="123" customFormat="1">
      <c r="A613" s="122"/>
      <c r="B613" s="86"/>
      <c r="C613" s="87"/>
      <c r="D613" s="87"/>
      <c r="E613" s="87"/>
      <c r="F613" s="87"/>
      <c r="G613" s="87"/>
    </row>
    <row r="614" spans="1:7" s="123" customFormat="1">
      <c r="A614" s="122"/>
      <c r="B614" s="86"/>
      <c r="C614" s="87"/>
      <c r="D614" s="87"/>
      <c r="E614" s="87"/>
      <c r="F614" s="87"/>
      <c r="G614" s="87"/>
    </row>
    <row r="615" spans="1:7" s="123" customFormat="1">
      <c r="A615" s="122"/>
      <c r="B615" s="86"/>
      <c r="C615" s="87"/>
      <c r="D615" s="87"/>
      <c r="E615" s="87"/>
      <c r="F615" s="87"/>
      <c r="G615" s="87"/>
    </row>
    <row r="616" spans="1:7" s="123" customFormat="1">
      <c r="A616" s="122"/>
      <c r="B616" s="86"/>
      <c r="C616" s="87"/>
      <c r="D616" s="87"/>
      <c r="E616" s="87"/>
      <c r="F616" s="87"/>
      <c r="G616" s="87"/>
    </row>
    <row r="617" spans="1:7" s="123" customFormat="1">
      <c r="A617" s="122"/>
      <c r="B617" s="86"/>
      <c r="C617" s="87"/>
      <c r="D617" s="87"/>
      <c r="E617" s="87"/>
      <c r="F617" s="87"/>
      <c r="G617" s="87"/>
    </row>
    <row r="618" spans="1:7" s="123" customFormat="1">
      <c r="A618" s="122"/>
      <c r="B618" s="86"/>
      <c r="C618" s="87"/>
      <c r="D618" s="87"/>
      <c r="E618" s="87"/>
      <c r="F618" s="87"/>
      <c r="G618" s="87"/>
    </row>
    <row r="619" spans="1:7" s="123" customFormat="1">
      <c r="A619" s="122"/>
      <c r="B619" s="86"/>
      <c r="C619" s="87"/>
      <c r="D619" s="87"/>
      <c r="E619" s="87"/>
      <c r="F619" s="87"/>
      <c r="G619" s="87"/>
    </row>
    <row r="620" spans="1:7" s="123" customFormat="1">
      <c r="A620" s="122"/>
      <c r="B620" s="86"/>
      <c r="C620" s="87"/>
      <c r="D620" s="87"/>
      <c r="E620" s="87"/>
      <c r="F620" s="87"/>
      <c r="G620" s="87"/>
    </row>
    <row r="621" spans="1:7" s="123" customFormat="1">
      <c r="A621" s="122"/>
      <c r="B621" s="86"/>
      <c r="C621" s="87"/>
      <c r="D621" s="87"/>
      <c r="E621" s="87"/>
      <c r="F621" s="87"/>
      <c r="G621" s="87"/>
    </row>
    <row r="622" spans="1:7" s="123" customFormat="1">
      <c r="A622" s="122"/>
      <c r="B622" s="86"/>
      <c r="C622" s="87"/>
      <c r="D622" s="87"/>
      <c r="E622" s="87"/>
      <c r="F622" s="87"/>
      <c r="G622" s="87"/>
    </row>
    <row r="623" spans="1:7" s="123" customFormat="1">
      <c r="A623" s="122"/>
      <c r="B623" s="86"/>
      <c r="C623" s="87"/>
      <c r="D623" s="87"/>
      <c r="E623" s="87"/>
      <c r="F623" s="87"/>
      <c r="G623" s="87"/>
    </row>
    <row r="624" spans="1:7" s="123" customFormat="1">
      <c r="A624" s="122"/>
      <c r="B624" s="86"/>
      <c r="C624" s="87"/>
      <c r="D624" s="87"/>
      <c r="E624" s="87"/>
      <c r="F624" s="87"/>
      <c r="G624" s="87"/>
    </row>
    <row r="625" spans="1:7" s="123" customFormat="1">
      <c r="A625" s="122"/>
      <c r="B625" s="86"/>
      <c r="C625" s="87"/>
      <c r="D625" s="87"/>
      <c r="E625" s="87"/>
      <c r="F625" s="87"/>
      <c r="G625" s="87"/>
    </row>
    <row r="626" spans="1:7" s="123" customFormat="1">
      <c r="A626" s="122"/>
      <c r="B626" s="86"/>
      <c r="C626" s="87"/>
      <c r="D626" s="87"/>
      <c r="E626" s="87"/>
      <c r="F626" s="87"/>
      <c r="G626" s="87"/>
    </row>
    <row r="627" spans="1:7" s="123" customFormat="1">
      <c r="A627" s="122"/>
      <c r="B627" s="86"/>
      <c r="C627" s="87"/>
      <c r="D627" s="87"/>
      <c r="E627" s="87"/>
      <c r="F627" s="87"/>
      <c r="G627" s="87"/>
    </row>
    <row r="628" spans="1:7" s="123" customFormat="1">
      <c r="A628" s="122"/>
      <c r="B628" s="86"/>
      <c r="C628" s="87"/>
      <c r="D628" s="87"/>
      <c r="E628" s="87"/>
      <c r="F628" s="87"/>
      <c r="G628" s="87"/>
    </row>
    <row r="629" spans="1:7" s="123" customFormat="1">
      <c r="A629" s="122"/>
      <c r="B629" s="86"/>
      <c r="C629" s="87"/>
      <c r="D629" s="87"/>
      <c r="E629" s="87"/>
      <c r="F629" s="87"/>
      <c r="G629" s="87"/>
    </row>
    <row r="630" spans="1:7" s="123" customFormat="1">
      <c r="A630" s="122"/>
      <c r="B630" s="86"/>
      <c r="C630" s="87"/>
      <c r="D630" s="87"/>
      <c r="E630" s="87"/>
      <c r="F630" s="87"/>
      <c r="G630" s="87"/>
    </row>
    <row r="631" spans="1:7" s="123" customFormat="1">
      <c r="A631" s="122"/>
      <c r="B631" s="86"/>
      <c r="C631" s="87"/>
      <c r="D631" s="87"/>
      <c r="E631" s="87"/>
      <c r="F631" s="87"/>
      <c r="G631" s="87"/>
    </row>
    <row r="632" spans="1:7" s="123" customFormat="1">
      <c r="A632" s="122"/>
      <c r="B632" s="86"/>
      <c r="C632" s="87"/>
      <c r="D632" s="87"/>
      <c r="E632" s="87"/>
      <c r="F632" s="87"/>
      <c r="G632" s="87"/>
    </row>
    <row r="633" spans="1:7" s="123" customFormat="1">
      <c r="A633" s="122"/>
      <c r="B633" s="86"/>
      <c r="C633" s="87"/>
      <c r="D633" s="87"/>
      <c r="E633" s="87"/>
      <c r="F633" s="87"/>
      <c r="G633" s="87"/>
    </row>
    <row r="634" spans="1:7" s="123" customFormat="1">
      <c r="A634" s="122"/>
      <c r="B634" s="86"/>
      <c r="C634" s="87"/>
      <c r="D634" s="87"/>
      <c r="E634" s="87"/>
      <c r="F634" s="87"/>
      <c r="G634" s="87"/>
    </row>
    <row r="635" spans="1:7" s="123" customFormat="1">
      <c r="A635" s="122"/>
      <c r="B635" s="86"/>
      <c r="C635" s="87"/>
      <c r="D635" s="87"/>
      <c r="E635" s="87"/>
      <c r="F635" s="87"/>
      <c r="G635" s="87"/>
    </row>
    <row r="636" spans="1:7" s="123" customFormat="1">
      <c r="A636" s="122"/>
      <c r="B636" s="86"/>
      <c r="C636" s="87"/>
      <c r="D636" s="87"/>
      <c r="E636" s="87"/>
      <c r="F636" s="87"/>
      <c r="G636" s="87"/>
    </row>
    <row r="637" spans="1:7" s="123" customFormat="1">
      <c r="A637" s="122"/>
      <c r="B637" s="86"/>
      <c r="C637" s="87"/>
      <c r="D637" s="87"/>
      <c r="E637" s="87"/>
      <c r="F637" s="87"/>
      <c r="G637" s="87"/>
    </row>
    <row r="638" spans="1:7" s="123" customFormat="1">
      <c r="A638" s="122"/>
      <c r="B638" s="86"/>
      <c r="C638" s="87"/>
      <c r="D638" s="87"/>
      <c r="E638" s="87"/>
      <c r="F638" s="87"/>
      <c r="G638" s="87"/>
    </row>
    <row r="639" spans="1:7" s="123" customFormat="1">
      <c r="A639" s="122"/>
      <c r="B639" s="86"/>
      <c r="C639" s="87"/>
      <c r="D639" s="87"/>
      <c r="E639" s="87"/>
      <c r="F639" s="87"/>
      <c r="G639" s="87"/>
    </row>
    <row r="640" spans="1:7" s="123" customFormat="1">
      <c r="A640" s="122"/>
      <c r="B640" s="86"/>
      <c r="C640" s="87"/>
      <c r="D640" s="87"/>
      <c r="E640" s="87"/>
      <c r="F640" s="87"/>
      <c r="G640" s="87"/>
    </row>
    <row r="641" spans="1:7" s="123" customFormat="1">
      <c r="A641" s="122"/>
      <c r="B641" s="86"/>
      <c r="C641" s="87"/>
      <c r="D641" s="87"/>
      <c r="E641" s="87"/>
      <c r="F641" s="87"/>
      <c r="G641" s="87"/>
    </row>
    <row r="642" spans="1:7" s="123" customFormat="1">
      <c r="A642" s="122"/>
      <c r="B642" s="86"/>
      <c r="C642" s="87"/>
      <c r="D642" s="87"/>
      <c r="E642" s="87"/>
      <c r="F642" s="87"/>
      <c r="G642" s="87"/>
    </row>
    <row r="643" spans="1:7" s="123" customFormat="1">
      <c r="A643" s="122"/>
      <c r="B643" s="86"/>
      <c r="C643" s="87"/>
      <c r="D643" s="87"/>
      <c r="E643" s="87"/>
      <c r="F643" s="87"/>
      <c r="G643" s="87"/>
    </row>
    <row r="644" spans="1:7" s="123" customFormat="1">
      <c r="A644" s="122"/>
      <c r="B644" s="86"/>
      <c r="C644" s="87"/>
      <c r="D644" s="87"/>
      <c r="E644" s="87"/>
      <c r="F644" s="87"/>
      <c r="G644" s="87"/>
    </row>
    <row r="645" spans="1:7" s="123" customFormat="1">
      <c r="A645" s="122"/>
      <c r="B645" s="86"/>
      <c r="C645" s="87"/>
      <c r="D645" s="87"/>
      <c r="E645" s="87"/>
      <c r="F645" s="87"/>
      <c r="G645" s="87"/>
    </row>
    <row r="646" spans="1:7" s="123" customFormat="1">
      <c r="A646" s="122"/>
      <c r="B646" s="86"/>
      <c r="C646" s="87"/>
      <c r="D646" s="87"/>
      <c r="E646" s="87"/>
      <c r="F646" s="87"/>
      <c r="G646" s="87"/>
    </row>
    <row r="647" spans="1:7" s="123" customFormat="1">
      <c r="A647" s="122"/>
      <c r="B647" s="86"/>
      <c r="C647" s="87"/>
      <c r="D647" s="87"/>
      <c r="E647" s="87"/>
      <c r="F647" s="87"/>
      <c r="G647" s="87"/>
    </row>
    <row r="648" spans="1:7" s="123" customFormat="1">
      <c r="A648" s="122"/>
      <c r="B648" s="86"/>
      <c r="C648" s="87"/>
      <c r="D648" s="87"/>
      <c r="E648" s="87"/>
      <c r="F648" s="87"/>
      <c r="G648" s="87"/>
    </row>
    <row r="649" spans="1:7" s="123" customFormat="1">
      <c r="A649" s="122"/>
      <c r="B649" s="86"/>
      <c r="C649" s="87"/>
      <c r="D649" s="87"/>
      <c r="E649" s="87"/>
      <c r="F649" s="87"/>
      <c r="G649" s="87"/>
    </row>
    <row r="650" spans="1:7" s="123" customFormat="1">
      <c r="A650" s="122"/>
      <c r="B650" s="86"/>
      <c r="C650" s="87"/>
      <c r="D650" s="87"/>
      <c r="E650" s="87"/>
      <c r="F650" s="87"/>
      <c r="G650" s="87"/>
    </row>
    <row r="651" spans="1:7" s="123" customFormat="1">
      <c r="A651" s="122"/>
      <c r="B651" s="86"/>
      <c r="C651" s="87"/>
      <c r="D651" s="87"/>
      <c r="E651" s="87"/>
      <c r="F651" s="87"/>
      <c r="G651" s="87"/>
    </row>
    <row r="652" spans="1:7" s="123" customFormat="1">
      <c r="A652" s="122"/>
      <c r="B652" s="86"/>
      <c r="C652" s="87"/>
      <c r="D652" s="87"/>
      <c r="E652" s="87"/>
      <c r="F652" s="87"/>
      <c r="G652" s="87"/>
    </row>
    <row r="653" spans="1:7" s="123" customFormat="1">
      <c r="A653" s="122"/>
      <c r="B653" s="86"/>
      <c r="C653" s="87"/>
      <c r="D653" s="87"/>
      <c r="E653" s="87"/>
      <c r="F653" s="87"/>
      <c r="G653" s="87"/>
    </row>
    <row r="654" spans="1:7" s="123" customFormat="1">
      <c r="A654" s="122"/>
      <c r="B654" s="86"/>
      <c r="C654" s="87"/>
      <c r="D654" s="87"/>
      <c r="E654" s="87"/>
      <c r="F654" s="87"/>
      <c r="G654" s="87"/>
    </row>
    <row r="655" spans="1:7" s="123" customFormat="1">
      <c r="A655" s="122"/>
      <c r="B655" s="86"/>
      <c r="C655" s="87"/>
      <c r="D655" s="87"/>
      <c r="E655" s="87"/>
      <c r="F655" s="87"/>
      <c r="G655" s="87"/>
    </row>
    <row r="656" spans="1:7" s="123" customFormat="1">
      <c r="A656" s="122"/>
      <c r="B656" s="86"/>
      <c r="C656" s="87"/>
      <c r="D656" s="87"/>
      <c r="E656" s="87"/>
      <c r="F656" s="87"/>
      <c r="G656" s="87"/>
    </row>
    <row r="657" spans="1:7" s="123" customFormat="1">
      <c r="A657" s="122"/>
      <c r="B657" s="86"/>
      <c r="C657" s="87"/>
      <c r="D657" s="87"/>
      <c r="E657" s="87"/>
      <c r="F657" s="87"/>
      <c r="G657" s="87"/>
    </row>
    <row r="658" spans="1:7" s="123" customFormat="1">
      <c r="A658" s="122"/>
      <c r="B658" s="86"/>
      <c r="C658" s="87"/>
      <c r="D658" s="87"/>
      <c r="E658" s="87"/>
      <c r="F658" s="87"/>
      <c r="G658" s="87"/>
    </row>
    <row r="659" spans="1:7" s="123" customFormat="1">
      <c r="A659" s="122"/>
      <c r="B659" s="86"/>
      <c r="C659" s="87"/>
      <c r="D659" s="87"/>
      <c r="E659" s="87"/>
      <c r="F659" s="87"/>
      <c r="G659" s="87"/>
    </row>
    <row r="660" spans="1:7" s="123" customFormat="1">
      <c r="A660" s="122"/>
      <c r="B660" s="86"/>
      <c r="C660" s="87"/>
      <c r="D660" s="87"/>
      <c r="E660" s="87"/>
      <c r="F660" s="87"/>
      <c r="G660" s="87"/>
    </row>
    <row r="661" spans="1:7" s="123" customFormat="1">
      <c r="A661" s="122"/>
      <c r="B661" s="86"/>
      <c r="C661" s="87"/>
      <c r="D661" s="87"/>
      <c r="E661" s="87"/>
      <c r="F661" s="87"/>
      <c r="G661" s="87"/>
    </row>
    <row r="662" spans="1:7" s="123" customFormat="1">
      <c r="A662" s="122"/>
      <c r="B662" s="86"/>
      <c r="C662" s="87"/>
      <c r="D662" s="87"/>
      <c r="E662" s="87"/>
      <c r="F662" s="87"/>
      <c r="G662" s="87"/>
    </row>
    <row r="663" spans="1:7" s="123" customFormat="1">
      <c r="A663" s="122"/>
      <c r="B663" s="86"/>
      <c r="C663" s="87"/>
      <c r="D663" s="87"/>
      <c r="E663" s="87"/>
      <c r="F663" s="87"/>
      <c r="G663" s="87"/>
    </row>
    <row r="664" spans="1:7" s="123" customFormat="1">
      <c r="A664" s="122"/>
      <c r="B664" s="86"/>
      <c r="C664" s="87"/>
      <c r="D664" s="87"/>
      <c r="E664" s="87"/>
      <c r="F664" s="87"/>
      <c r="G664" s="87"/>
    </row>
    <row r="665" spans="1:7" s="123" customFormat="1">
      <c r="A665" s="122"/>
      <c r="B665" s="86"/>
      <c r="C665" s="87"/>
      <c r="D665" s="87"/>
      <c r="E665" s="87"/>
      <c r="F665" s="87"/>
      <c r="G665" s="87"/>
    </row>
    <row r="666" spans="1:7" s="123" customFormat="1">
      <c r="A666" s="122"/>
      <c r="B666" s="86"/>
      <c r="C666" s="87"/>
      <c r="D666" s="87"/>
      <c r="E666" s="87"/>
      <c r="F666" s="87"/>
      <c r="G666" s="87"/>
    </row>
    <row r="667" spans="1:7" s="123" customFormat="1">
      <c r="A667" s="122"/>
      <c r="B667" s="86"/>
      <c r="C667" s="87"/>
      <c r="D667" s="87"/>
      <c r="E667" s="87"/>
      <c r="F667" s="87"/>
      <c r="G667" s="87"/>
    </row>
    <row r="668" spans="1:7" s="123" customFormat="1">
      <c r="A668" s="122"/>
      <c r="B668" s="86"/>
      <c r="C668" s="87"/>
      <c r="D668" s="87"/>
      <c r="E668" s="87"/>
      <c r="F668" s="87"/>
      <c r="G668" s="87"/>
    </row>
    <row r="669" spans="1:7" s="123" customFormat="1">
      <c r="A669" s="122"/>
      <c r="B669" s="86"/>
      <c r="C669" s="87"/>
      <c r="D669" s="87"/>
      <c r="E669" s="87"/>
      <c r="F669" s="87"/>
      <c r="G669" s="87"/>
    </row>
    <row r="670" spans="1:7" s="123" customFormat="1">
      <c r="A670" s="122"/>
      <c r="B670" s="86"/>
      <c r="C670" s="87"/>
      <c r="D670" s="87"/>
      <c r="E670" s="87"/>
      <c r="F670" s="87"/>
      <c r="G670" s="87"/>
    </row>
    <row r="671" spans="1:7" s="123" customFormat="1">
      <c r="A671" s="122"/>
      <c r="B671" s="86"/>
      <c r="C671" s="87"/>
      <c r="D671" s="87"/>
      <c r="E671" s="87"/>
      <c r="F671" s="87"/>
      <c r="G671" s="87"/>
    </row>
    <row r="672" spans="1:7" s="123" customFormat="1">
      <c r="A672" s="122"/>
      <c r="B672" s="86"/>
      <c r="C672" s="87"/>
      <c r="D672" s="87"/>
      <c r="E672" s="87"/>
      <c r="F672" s="87"/>
      <c r="G672" s="87"/>
    </row>
    <row r="673" spans="1:7" s="123" customFormat="1">
      <c r="A673" s="122"/>
      <c r="B673" s="86"/>
      <c r="C673" s="87"/>
      <c r="D673" s="87"/>
      <c r="E673" s="87"/>
      <c r="F673" s="87"/>
      <c r="G673" s="87"/>
    </row>
    <row r="674" spans="1:7" s="123" customFormat="1">
      <c r="A674" s="122"/>
      <c r="B674" s="86"/>
      <c r="C674" s="87"/>
      <c r="D674" s="87"/>
      <c r="E674" s="87"/>
      <c r="F674" s="87"/>
      <c r="G674" s="87"/>
    </row>
    <row r="675" spans="1:7" s="123" customFormat="1">
      <c r="A675" s="122"/>
      <c r="B675" s="86"/>
      <c r="C675" s="87"/>
      <c r="D675" s="87"/>
      <c r="E675" s="87"/>
      <c r="F675" s="87"/>
      <c r="G675" s="87"/>
    </row>
    <row r="676" spans="1:7" s="123" customFormat="1">
      <c r="A676" s="122"/>
      <c r="B676" s="86"/>
      <c r="C676" s="87"/>
      <c r="D676" s="87"/>
      <c r="E676" s="87"/>
      <c r="F676" s="87"/>
      <c r="G676" s="87"/>
    </row>
    <row r="677" spans="1:7" s="123" customFormat="1">
      <c r="A677" s="122"/>
      <c r="B677" s="86"/>
      <c r="C677" s="87"/>
      <c r="D677" s="87"/>
      <c r="E677" s="87"/>
      <c r="F677" s="87"/>
      <c r="G677" s="87"/>
    </row>
    <row r="678" spans="1:7" s="123" customFormat="1">
      <c r="A678" s="122"/>
      <c r="B678" s="86"/>
      <c r="C678" s="87"/>
      <c r="D678" s="87"/>
      <c r="E678" s="87"/>
      <c r="F678" s="87"/>
      <c r="G678" s="87"/>
    </row>
    <row r="679" spans="1:7" s="123" customFormat="1">
      <c r="A679" s="122"/>
      <c r="B679" s="86"/>
      <c r="C679" s="87"/>
      <c r="D679" s="87"/>
      <c r="E679" s="87"/>
      <c r="F679" s="87"/>
      <c r="G679" s="87"/>
    </row>
    <row r="680" spans="1:7" s="123" customFormat="1">
      <c r="A680" s="122"/>
      <c r="B680" s="86"/>
      <c r="C680" s="87"/>
      <c r="D680" s="87"/>
      <c r="E680" s="87"/>
      <c r="F680" s="87"/>
      <c r="G680" s="87"/>
    </row>
    <row r="681" spans="1:7" s="123" customFormat="1">
      <c r="A681" s="122"/>
      <c r="B681" s="86"/>
      <c r="C681" s="87"/>
      <c r="D681" s="87"/>
      <c r="E681" s="87"/>
      <c r="F681" s="87"/>
      <c r="G681" s="87"/>
    </row>
    <row r="682" spans="1:7" s="123" customFormat="1">
      <c r="A682" s="122"/>
      <c r="B682" s="86"/>
      <c r="C682" s="87"/>
      <c r="D682" s="87"/>
      <c r="E682" s="87"/>
      <c r="F682" s="87"/>
      <c r="G682" s="87"/>
    </row>
    <row r="683" spans="1:7" s="123" customFormat="1">
      <c r="A683" s="122"/>
      <c r="B683" s="86"/>
      <c r="C683" s="87"/>
      <c r="D683" s="87"/>
      <c r="E683" s="87"/>
      <c r="F683" s="87"/>
      <c r="G683" s="87"/>
    </row>
    <row r="684" spans="1:7" s="123" customFormat="1">
      <c r="A684" s="122"/>
      <c r="B684" s="86"/>
      <c r="C684" s="87"/>
      <c r="D684" s="87"/>
      <c r="E684" s="87"/>
      <c r="F684" s="87"/>
      <c r="G684" s="87"/>
    </row>
    <row r="685" spans="1:7" s="123" customFormat="1">
      <c r="A685" s="122"/>
      <c r="B685" s="86"/>
      <c r="C685" s="87"/>
      <c r="D685" s="87"/>
      <c r="E685" s="87"/>
      <c r="F685" s="87"/>
      <c r="G685" s="87"/>
    </row>
    <row r="686" spans="1:7" s="123" customFormat="1">
      <c r="A686" s="122"/>
      <c r="B686" s="86"/>
      <c r="C686" s="87"/>
      <c r="D686" s="87"/>
      <c r="E686" s="87"/>
      <c r="F686" s="87"/>
      <c r="G686" s="87"/>
    </row>
    <row r="687" spans="1:7" s="123" customFormat="1">
      <c r="A687" s="122"/>
      <c r="B687" s="86"/>
      <c r="C687" s="87"/>
      <c r="D687" s="87"/>
      <c r="E687" s="87"/>
      <c r="F687" s="87"/>
      <c r="G687" s="87"/>
    </row>
    <row r="688" spans="1:7" s="123" customFormat="1">
      <c r="A688" s="122"/>
      <c r="B688" s="86"/>
      <c r="C688" s="87"/>
      <c r="D688" s="87"/>
      <c r="E688" s="87"/>
      <c r="F688" s="87"/>
      <c r="G688" s="87"/>
    </row>
    <row r="689" spans="1:7" s="123" customFormat="1">
      <c r="A689" s="122"/>
      <c r="B689" s="86"/>
      <c r="C689" s="87"/>
      <c r="D689" s="87"/>
      <c r="E689" s="87"/>
      <c r="F689" s="87"/>
      <c r="G689" s="87"/>
    </row>
    <row r="690" spans="1:7" s="123" customFormat="1">
      <c r="A690" s="122"/>
      <c r="B690" s="86"/>
      <c r="C690" s="87"/>
      <c r="D690" s="87"/>
      <c r="E690" s="87"/>
      <c r="F690" s="87"/>
      <c r="G690" s="87"/>
    </row>
    <row r="691" spans="1:7" s="123" customFormat="1">
      <c r="A691" s="122"/>
      <c r="B691" s="86"/>
      <c r="C691" s="87"/>
      <c r="D691" s="87"/>
      <c r="E691" s="87"/>
      <c r="F691" s="87"/>
      <c r="G691" s="87"/>
    </row>
    <row r="692" spans="1:7" s="123" customFormat="1">
      <c r="A692" s="122"/>
      <c r="B692" s="86"/>
      <c r="C692" s="87"/>
      <c r="D692" s="87"/>
      <c r="E692" s="87"/>
      <c r="F692" s="87"/>
      <c r="G692" s="87"/>
    </row>
    <row r="693" spans="1:7" s="123" customFormat="1">
      <c r="A693" s="122"/>
      <c r="B693" s="86"/>
      <c r="C693" s="87"/>
      <c r="D693" s="87"/>
      <c r="E693" s="87"/>
      <c r="F693" s="87"/>
      <c r="G693" s="87"/>
    </row>
    <row r="694" spans="1:7" s="123" customFormat="1">
      <c r="A694" s="122"/>
      <c r="B694" s="86"/>
      <c r="C694" s="87"/>
      <c r="D694" s="87"/>
      <c r="E694" s="87"/>
      <c r="F694" s="87"/>
      <c r="G694" s="87"/>
    </row>
    <row r="695" spans="1:7" s="123" customFormat="1">
      <c r="A695" s="122"/>
      <c r="B695" s="86"/>
      <c r="C695" s="87"/>
      <c r="D695" s="87"/>
      <c r="E695" s="87"/>
      <c r="F695" s="87"/>
      <c r="G695" s="87"/>
    </row>
    <row r="696" spans="1:7" s="123" customFormat="1">
      <c r="A696" s="122"/>
      <c r="B696" s="86"/>
      <c r="C696" s="87"/>
      <c r="D696" s="87"/>
      <c r="E696" s="87"/>
      <c r="F696" s="87"/>
      <c r="G696" s="87"/>
    </row>
    <row r="697" spans="1:7" s="123" customFormat="1">
      <c r="A697" s="122"/>
      <c r="B697" s="86"/>
      <c r="C697" s="87"/>
      <c r="D697" s="87"/>
      <c r="E697" s="87"/>
      <c r="F697" s="87"/>
      <c r="G697" s="87"/>
    </row>
    <row r="698" spans="1:7" s="123" customFormat="1">
      <c r="A698" s="122"/>
      <c r="B698" s="86"/>
      <c r="C698" s="87"/>
      <c r="D698" s="87"/>
      <c r="E698" s="87"/>
      <c r="F698" s="87"/>
      <c r="G698" s="87"/>
    </row>
    <row r="699" spans="1:7" s="123" customFormat="1">
      <c r="A699" s="122"/>
      <c r="B699" s="86"/>
      <c r="C699" s="87"/>
      <c r="D699" s="87"/>
      <c r="E699" s="87"/>
      <c r="F699" s="87"/>
      <c r="G699" s="87"/>
    </row>
    <row r="700" spans="1:7" s="123" customFormat="1">
      <c r="A700" s="122"/>
      <c r="B700" s="86"/>
      <c r="C700" s="87"/>
      <c r="D700" s="87"/>
      <c r="E700" s="87"/>
      <c r="F700" s="87"/>
      <c r="G700" s="87"/>
    </row>
    <row r="701" spans="1:7" s="123" customFormat="1">
      <c r="A701" s="122"/>
      <c r="B701" s="86"/>
      <c r="C701" s="87"/>
      <c r="D701" s="87"/>
      <c r="E701" s="87"/>
      <c r="F701" s="87"/>
      <c r="G701" s="87"/>
    </row>
    <row r="702" spans="1:7" s="123" customFormat="1">
      <c r="A702" s="122"/>
      <c r="B702" s="86"/>
      <c r="C702" s="87"/>
      <c r="D702" s="87"/>
      <c r="E702" s="87"/>
      <c r="F702" s="87"/>
      <c r="G702" s="87"/>
    </row>
    <row r="703" spans="1:7" s="123" customFormat="1">
      <c r="A703" s="122"/>
      <c r="B703" s="86"/>
      <c r="C703" s="87"/>
      <c r="D703" s="87"/>
      <c r="E703" s="87"/>
      <c r="F703" s="87"/>
      <c r="G703" s="87"/>
    </row>
    <row r="704" spans="1:7" s="123" customFormat="1">
      <c r="A704" s="122"/>
      <c r="B704" s="86"/>
      <c r="C704" s="87"/>
      <c r="D704" s="87"/>
      <c r="E704" s="87"/>
      <c r="F704" s="87"/>
      <c r="G704" s="87"/>
    </row>
    <row r="705" spans="1:7" s="123" customFormat="1">
      <c r="A705" s="122"/>
      <c r="B705" s="86"/>
      <c r="C705" s="87"/>
      <c r="D705" s="87"/>
      <c r="E705" s="87"/>
      <c r="F705" s="87"/>
      <c r="G705" s="87"/>
    </row>
    <row r="706" spans="1:7" s="123" customFormat="1">
      <c r="A706" s="122"/>
      <c r="B706" s="86"/>
      <c r="C706" s="87"/>
      <c r="D706" s="87"/>
      <c r="E706" s="87"/>
      <c r="F706" s="87"/>
      <c r="G706" s="87"/>
    </row>
    <row r="707" spans="1:7" s="123" customFormat="1">
      <c r="A707" s="122"/>
      <c r="B707" s="86"/>
      <c r="C707" s="87"/>
      <c r="D707" s="87"/>
      <c r="E707" s="87"/>
      <c r="F707" s="87"/>
      <c r="G707" s="87"/>
    </row>
    <row r="708" spans="1:7" s="123" customFormat="1">
      <c r="A708" s="122"/>
      <c r="B708" s="86"/>
      <c r="C708" s="87"/>
      <c r="D708" s="87"/>
      <c r="E708" s="87"/>
      <c r="F708" s="87"/>
      <c r="G708" s="87"/>
    </row>
    <row r="709" spans="1:7" s="123" customFormat="1">
      <c r="A709" s="122"/>
      <c r="B709" s="86"/>
      <c r="C709" s="87"/>
      <c r="D709" s="87"/>
      <c r="E709" s="87"/>
      <c r="F709" s="87"/>
      <c r="G709" s="87"/>
    </row>
    <row r="710" spans="1:7" s="123" customFormat="1">
      <c r="A710" s="122"/>
      <c r="B710" s="86"/>
      <c r="C710" s="87"/>
      <c r="D710" s="87"/>
      <c r="E710" s="87"/>
      <c r="F710" s="87"/>
      <c r="G710" s="87"/>
    </row>
    <row r="711" spans="1:7" s="123" customFormat="1">
      <c r="A711" s="122"/>
      <c r="B711" s="86"/>
      <c r="C711" s="87"/>
      <c r="D711" s="87"/>
      <c r="E711" s="87"/>
      <c r="F711" s="87"/>
      <c r="G711" s="87"/>
    </row>
    <row r="712" spans="1:7" s="123" customFormat="1">
      <c r="A712" s="122"/>
      <c r="B712" s="86"/>
      <c r="C712" s="87"/>
      <c r="D712" s="87"/>
      <c r="E712" s="87"/>
      <c r="F712" s="87"/>
      <c r="G712" s="87"/>
    </row>
    <row r="713" spans="1:7" s="123" customFormat="1">
      <c r="A713" s="122"/>
      <c r="B713" s="86"/>
      <c r="C713" s="87"/>
      <c r="D713" s="87"/>
      <c r="E713" s="87"/>
      <c r="F713" s="87"/>
      <c r="G713" s="87"/>
    </row>
    <row r="714" spans="1:7" s="123" customFormat="1">
      <c r="A714" s="122"/>
      <c r="B714" s="86"/>
      <c r="C714" s="87"/>
      <c r="D714" s="87"/>
      <c r="E714" s="87"/>
      <c r="F714" s="87"/>
      <c r="G714" s="87"/>
    </row>
    <row r="715" spans="1:7" s="123" customFormat="1">
      <c r="A715" s="122"/>
      <c r="B715" s="86"/>
      <c r="C715" s="87"/>
      <c r="D715" s="87"/>
      <c r="E715" s="87"/>
      <c r="F715" s="87"/>
      <c r="G715" s="87"/>
    </row>
    <row r="716" spans="1:7" s="123" customFormat="1">
      <c r="A716" s="122"/>
      <c r="B716" s="86"/>
      <c r="C716" s="87"/>
      <c r="D716" s="87"/>
      <c r="E716" s="87"/>
      <c r="F716" s="87"/>
      <c r="G716" s="87"/>
    </row>
    <row r="717" spans="1:7" s="123" customFormat="1">
      <c r="A717" s="122"/>
      <c r="B717" s="86"/>
      <c r="C717" s="87"/>
      <c r="D717" s="87"/>
      <c r="E717" s="87"/>
      <c r="F717" s="87"/>
      <c r="G717" s="87"/>
    </row>
    <row r="718" spans="1:7" s="123" customFormat="1">
      <c r="A718" s="122"/>
      <c r="B718" s="86"/>
      <c r="C718" s="87"/>
      <c r="D718" s="87"/>
      <c r="E718" s="87"/>
      <c r="F718" s="87"/>
      <c r="G718" s="87"/>
    </row>
    <row r="719" spans="1:7" s="123" customFormat="1">
      <c r="A719" s="122"/>
      <c r="B719" s="86"/>
      <c r="C719" s="87"/>
      <c r="D719" s="87"/>
      <c r="E719" s="87"/>
      <c r="F719" s="87"/>
      <c r="G719" s="87"/>
    </row>
    <row r="720" spans="1:7" s="123" customFormat="1">
      <c r="A720" s="122"/>
      <c r="B720" s="86"/>
      <c r="C720" s="87"/>
      <c r="D720" s="87"/>
      <c r="E720" s="87"/>
      <c r="F720" s="87"/>
      <c r="G720" s="87"/>
    </row>
    <row r="721" spans="1:7" s="123" customFormat="1">
      <c r="A721" s="122"/>
      <c r="B721" s="86"/>
      <c r="C721" s="87"/>
      <c r="D721" s="87"/>
      <c r="E721" s="87"/>
      <c r="F721" s="87"/>
      <c r="G721" s="87"/>
    </row>
    <row r="722" spans="1:7" s="123" customFormat="1">
      <c r="A722" s="122"/>
      <c r="B722" s="86"/>
      <c r="C722" s="87"/>
      <c r="D722" s="87"/>
      <c r="E722" s="87"/>
      <c r="F722" s="87"/>
      <c r="G722" s="87"/>
    </row>
    <row r="723" spans="1:7" s="123" customFormat="1">
      <c r="A723" s="122"/>
      <c r="B723" s="86"/>
      <c r="C723" s="87"/>
      <c r="D723" s="87"/>
      <c r="E723" s="87"/>
      <c r="F723" s="87"/>
      <c r="G723" s="87"/>
    </row>
    <row r="724" spans="1:7" s="123" customFormat="1">
      <c r="A724" s="122"/>
      <c r="B724" s="86"/>
      <c r="C724" s="87"/>
      <c r="D724" s="87"/>
      <c r="E724" s="87"/>
      <c r="F724" s="87"/>
      <c r="G724" s="87"/>
    </row>
    <row r="725" spans="1:7" s="123" customFormat="1">
      <c r="A725" s="122"/>
      <c r="B725" s="86"/>
      <c r="C725" s="87"/>
      <c r="D725" s="87"/>
      <c r="E725" s="87"/>
      <c r="F725" s="87"/>
      <c r="G725" s="87"/>
    </row>
    <row r="726" spans="1:7" s="123" customFormat="1">
      <c r="A726" s="122"/>
      <c r="B726" s="86"/>
      <c r="C726" s="87"/>
      <c r="D726" s="87"/>
      <c r="E726" s="87"/>
      <c r="F726" s="87"/>
      <c r="G726" s="87"/>
    </row>
    <row r="727" spans="1:7" s="123" customFormat="1">
      <c r="A727" s="122"/>
      <c r="B727" s="86"/>
      <c r="C727" s="87"/>
      <c r="D727" s="87"/>
      <c r="E727" s="87"/>
      <c r="F727" s="87"/>
      <c r="G727" s="87"/>
    </row>
    <row r="728" spans="1:7" s="123" customFormat="1">
      <c r="A728" s="122"/>
      <c r="B728" s="86"/>
      <c r="C728" s="87"/>
      <c r="D728" s="87"/>
      <c r="E728" s="87"/>
      <c r="F728" s="87"/>
      <c r="G728" s="87"/>
    </row>
    <row r="729" spans="1:7" s="123" customFormat="1">
      <c r="A729" s="122"/>
      <c r="B729" s="86"/>
      <c r="C729" s="87"/>
      <c r="D729" s="87"/>
      <c r="E729" s="87"/>
      <c r="F729" s="87"/>
      <c r="G729" s="87"/>
    </row>
    <row r="730" spans="1:7" s="123" customFormat="1">
      <c r="A730" s="122"/>
      <c r="B730" s="86"/>
      <c r="C730" s="87"/>
      <c r="D730" s="87"/>
      <c r="E730" s="87"/>
      <c r="F730" s="87"/>
      <c r="G730" s="87"/>
    </row>
    <row r="731" spans="1:7" s="123" customFormat="1">
      <c r="A731" s="122"/>
      <c r="B731" s="86"/>
      <c r="C731" s="87"/>
      <c r="D731" s="87"/>
      <c r="E731" s="87"/>
      <c r="F731" s="87"/>
      <c r="G731" s="87"/>
    </row>
    <row r="732" spans="1:7" s="123" customFormat="1">
      <c r="A732" s="122"/>
      <c r="B732" s="86"/>
      <c r="C732" s="87"/>
      <c r="D732" s="87"/>
      <c r="E732" s="87"/>
      <c r="F732" s="87"/>
      <c r="G732" s="87"/>
    </row>
    <row r="733" spans="1:7" s="123" customFormat="1">
      <c r="A733" s="122"/>
      <c r="B733" s="86"/>
      <c r="C733" s="87"/>
      <c r="D733" s="87"/>
      <c r="E733" s="87"/>
      <c r="F733" s="87"/>
      <c r="G733" s="87"/>
    </row>
    <row r="734" spans="1:7" s="123" customFormat="1">
      <c r="A734" s="122"/>
      <c r="B734" s="86"/>
      <c r="C734" s="87"/>
      <c r="D734" s="87"/>
      <c r="E734" s="87"/>
      <c r="F734" s="87"/>
      <c r="G734" s="87"/>
    </row>
    <row r="735" spans="1:7" s="123" customFormat="1">
      <c r="A735" s="122"/>
      <c r="B735" s="86"/>
      <c r="C735" s="87"/>
      <c r="D735" s="87"/>
      <c r="E735" s="87"/>
      <c r="F735" s="87"/>
      <c r="G735" s="87"/>
    </row>
    <row r="736" spans="1:7" s="123" customFormat="1">
      <c r="A736" s="122"/>
      <c r="B736" s="86"/>
      <c r="C736" s="87"/>
      <c r="D736" s="87"/>
      <c r="E736" s="87"/>
      <c r="F736" s="87"/>
      <c r="G736" s="87"/>
    </row>
    <row r="737" spans="1:7" s="123" customFormat="1">
      <c r="A737" s="122"/>
      <c r="B737" s="86"/>
      <c r="C737" s="87"/>
      <c r="D737" s="87"/>
      <c r="E737" s="87"/>
      <c r="F737" s="87"/>
      <c r="G737" s="87"/>
    </row>
    <row r="738" spans="1:7" s="123" customFormat="1">
      <c r="A738" s="122"/>
      <c r="B738" s="86"/>
      <c r="C738" s="87"/>
      <c r="D738" s="87"/>
      <c r="E738" s="87"/>
      <c r="F738" s="87"/>
      <c r="G738" s="87"/>
    </row>
    <row r="739" spans="1:7" s="123" customFormat="1">
      <c r="A739" s="122"/>
      <c r="B739" s="86"/>
      <c r="C739" s="87"/>
      <c r="D739" s="87"/>
      <c r="E739" s="87"/>
      <c r="F739" s="87"/>
      <c r="G739" s="87"/>
    </row>
    <row r="740" spans="1:7" s="123" customFormat="1">
      <c r="A740" s="122"/>
      <c r="B740" s="86"/>
      <c r="C740" s="87"/>
      <c r="D740" s="87"/>
      <c r="E740" s="87"/>
      <c r="F740" s="87"/>
      <c r="G740" s="87"/>
    </row>
    <row r="741" spans="1:7" s="123" customFormat="1">
      <c r="A741" s="122"/>
      <c r="B741" s="86"/>
      <c r="C741" s="87"/>
      <c r="D741" s="87"/>
      <c r="E741" s="87"/>
      <c r="F741" s="87"/>
      <c r="G741" s="87"/>
    </row>
    <row r="742" spans="1:7" s="123" customFormat="1">
      <c r="A742" s="122"/>
      <c r="B742" s="86"/>
      <c r="C742" s="87"/>
      <c r="D742" s="87"/>
      <c r="E742" s="87"/>
      <c r="F742" s="87"/>
      <c r="G742" s="87"/>
    </row>
    <row r="743" spans="1:7" s="123" customFormat="1">
      <c r="A743" s="122"/>
      <c r="B743" s="86"/>
      <c r="C743" s="87"/>
      <c r="D743" s="87"/>
      <c r="E743" s="87"/>
      <c r="F743" s="87"/>
      <c r="G743" s="87"/>
    </row>
    <row r="744" spans="1:7" s="123" customFormat="1">
      <c r="A744" s="122"/>
      <c r="B744" s="86"/>
      <c r="C744" s="87"/>
      <c r="D744" s="87"/>
      <c r="E744" s="87"/>
      <c r="F744" s="87"/>
      <c r="G744" s="87"/>
    </row>
    <row r="745" spans="1:7" s="123" customFormat="1">
      <c r="A745" s="122"/>
      <c r="B745" s="86"/>
      <c r="C745" s="87"/>
      <c r="D745" s="87"/>
      <c r="E745" s="87"/>
      <c r="F745" s="87"/>
      <c r="G745" s="87"/>
    </row>
    <row r="746" spans="1:7" s="123" customFormat="1">
      <c r="A746" s="122"/>
      <c r="B746" s="86"/>
      <c r="C746" s="87"/>
      <c r="D746" s="87"/>
      <c r="E746" s="87"/>
      <c r="F746" s="87"/>
      <c r="G746" s="87"/>
    </row>
    <row r="747" spans="1:7" s="123" customFormat="1">
      <c r="A747" s="122"/>
      <c r="B747" s="86"/>
      <c r="C747" s="87"/>
      <c r="D747" s="87"/>
      <c r="E747" s="87"/>
      <c r="F747" s="87"/>
      <c r="G747" s="87"/>
    </row>
    <row r="748" spans="1:7" s="123" customFormat="1">
      <c r="A748" s="122"/>
      <c r="B748" s="86"/>
      <c r="C748" s="87"/>
      <c r="D748" s="87"/>
      <c r="E748" s="87"/>
      <c r="F748" s="87"/>
      <c r="G748" s="87"/>
    </row>
    <row r="749" spans="1:7" s="123" customFormat="1">
      <c r="A749" s="122"/>
      <c r="B749" s="86"/>
      <c r="C749" s="87"/>
      <c r="D749" s="87"/>
      <c r="E749" s="87"/>
      <c r="F749" s="87"/>
      <c r="G749" s="87"/>
    </row>
    <row r="750" spans="1:7" s="123" customFormat="1">
      <c r="A750" s="122"/>
      <c r="B750" s="86"/>
      <c r="C750" s="87"/>
      <c r="D750" s="87"/>
      <c r="E750" s="87"/>
      <c r="F750" s="87"/>
      <c r="G750" s="87"/>
    </row>
    <row r="751" spans="1:7" s="123" customFormat="1">
      <c r="A751" s="122"/>
      <c r="B751" s="86"/>
      <c r="C751" s="87"/>
      <c r="D751" s="87"/>
      <c r="E751" s="87"/>
      <c r="F751" s="87"/>
      <c r="G751" s="87"/>
    </row>
    <row r="752" spans="1:7" s="123" customFormat="1">
      <c r="A752" s="122"/>
      <c r="B752" s="86"/>
      <c r="C752" s="87"/>
      <c r="D752" s="87"/>
      <c r="E752" s="87"/>
      <c r="F752" s="87"/>
      <c r="G752" s="87"/>
    </row>
    <row r="753" spans="1:7" s="123" customFormat="1">
      <c r="A753" s="122"/>
      <c r="B753" s="86"/>
      <c r="C753" s="87"/>
      <c r="D753" s="87"/>
      <c r="E753" s="87"/>
      <c r="F753" s="87"/>
      <c r="G753" s="87"/>
    </row>
    <row r="754" spans="1:7" s="123" customFormat="1">
      <c r="A754" s="122"/>
      <c r="B754" s="86"/>
      <c r="C754" s="87"/>
      <c r="D754" s="87"/>
      <c r="E754" s="87"/>
      <c r="F754" s="87"/>
      <c r="G754" s="87"/>
    </row>
    <row r="755" spans="1:7" s="123" customFormat="1">
      <c r="A755" s="122"/>
      <c r="B755" s="86"/>
      <c r="C755" s="87"/>
      <c r="D755" s="87"/>
      <c r="E755" s="87"/>
      <c r="F755" s="87"/>
      <c r="G755" s="87"/>
    </row>
    <row r="756" spans="1:7" s="123" customFormat="1">
      <c r="A756" s="122"/>
      <c r="B756" s="86"/>
      <c r="C756" s="87"/>
      <c r="D756" s="87"/>
      <c r="E756" s="87"/>
      <c r="F756" s="87"/>
      <c r="G756" s="87"/>
    </row>
    <row r="757" spans="1:7" s="123" customFormat="1">
      <c r="A757" s="122"/>
      <c r="B757" s="86"/>
      <c r="C757" s="87"/>
      <c r="D757" s="87"/>
      <c r="E757" s="87"/>
      <c r="F757" s="87"/>
      <c r="G757" s="87"/>
    </row>
    <row r="758" spans="1:7" s="123" customFormat="1">
      <c r="A758" s="122"/>
      <c r="B758" s="86"/>
      <c r="C758" s="87"/>
      <c r="D758" s="87"/>
      <c r="E758" s="87"/>
      <c r="F758" s="87"/>
      <c r="G758" s="87"/>
    </row>
    <row r="759" spans="1:7" s="123" customFormat="1">
      <c r="A759" s="122"/>
      <c r="B759" s="86"/>
      <c r="C759" s="87"/>
      <c r="D759" s="87"/>
      <c r="E759" s="87"/>
      <c r="F759" s="87"/>
      <c r="G759" s="87"/>
    </row>
    <row r="760" spans="1:7" s="123" customFormat="1">
      <c r="A760" s="122"/>
      <c r="B760" s="86"/>
      <c r="C760" s="87"/>
      <c r="D760" s="87"/>
      <c r="E760" s="87"/>
      <c r="F760" s="87"/>
      <c r="G760" s="87"/>
    </row>
    <row r="761" spans="1:7" s="123" customFormat="1">
      <c r="A761" s="122"/>
      <c r="B761" s="86"/>
      <c r="C761" s="87"/>
      <c r="D761" s="87"/>
      <c r="E761" s="87"/>
      <c r="F761" s="87"/>
      <c r="G761" s="87"/>
    </row>
    <row r="762" spans="1:7" s="123" customFormat="1">
      <c r="A762" s="122"/>
      <c r="B762" s="86"/>
      <c r="C762" s="87"/>
      <c r="D762" s="87"/>
      <c r="E762" s="87"/>
      <c r="F762" s="87"/>
      <c r="G762" s="87"/>
    </row>
    <row r="763" spans="1:7" s="123" customFormat="1">
      <c r="A763" s="122"/>
      <c r="B763" s="86"/>
      <c r="C763" s="87"/>
      <c r="D763" s="87"/>
      <c r="E763" s="87"/>
      <c r="F763" s="87"/>
      <c r="G763" s="87"/>
    </row>
    <row r="764" spans="1:7" s="123" customFormat="1">
      <c r="A764" s="122"/>
      <c r="B764" s="86"/>
      <c r="C764" s="87"/>
      <c r="D764" s="87"/>
      <c r="E764" s="87"/>
      <c r="F764" s="87"/>
      <c r="G764" s="87"/>
    </row>
    <row r="765" spans="1:7" s="123" customFormat="1">
      <c r="A765" s="122"/>
      <c r="B765" s="86"/>
      <c r="C765" s="87"/>
      <c r="D765" s="87"/>
      <c r="E765" s="87"/>
      <c r="F765" s="87"/>
      <c r="G765" s="87"/>
    </row>
    <row r="766" spans="1:7" s="123" customFormat="1">
      <c r="A766" s="122"/>
      <c r="B766" s="86"/>
      <c r="C766" s="87"/>
      <c r="D766" s="87"/>
      <c r="E766" s="87"/>
      <c r="F766" s="87"/>
      <c r="G766" s="87"/>
    </row>
    <row r="767" spans="1:7" s="123" customFormat="1">
      <c r="A767" s="122"/>
      <c r="B767" s="86"/>
      <c r="C767" s="87"/>
      <c r="D767" s="87"/>
      <c r="E767" s="87"/>
      <c r="F767" s="87"/>
      <c r="G767" s="87"/>
    </row>
    <row r="768" spans="1:7" s="123" customFormat="1">
      <c r="A768" s="122"/>
      <c r="B768" s="86"/>
      <c r="C768" s="87"/>
      <c r="D768" s="87"/>
      <c r="E768" s="87"/>
      <c r="F768" s="87"/>
      <c r="G768" s="87"/>
    </row>
    <row r="769" spans="1:7" s="123" customFormat="1">
      <c r="A769" s="122"/>
      <c r="B769" s="86"/>
      <c r="C769" s="87"/>
      <c r="D769" s="87"/>
      <c r="E769" s="87"/>
      <c r="F769" s="87"/>
      <c r="G769" s="87"/>
    </row>
    <row r="770" spans="1:7" s="123" customFormat="1">
      <c r="A770" s="122"/>
      <c r="B770" s="86"/>
      <c r="C770" s="87"/>
      <c r="D770" s="87"/>
      <c r="E770" s="87"/>
      <c r="F770" s="87"/>
      <c r="G770" s="87"/>
    </row>
    <row r="771" spans="1:7" s="123" customFormat="1">
      <c r="A771" s="122"/>
      <c r="B771" s="86"/>
      <c r="C771" s="87"/>
      <c r="D771" s="87"/>
      <c r="E771" s="87"/>
      <c r="F771" s="87"/>
      <c r="G771" s="87"/>
    </row>
    <row r="772" spans="1:7" s="123" customFormat="1">
      <c r="A772" s="122"/>
      <c r="B772" s="86"/>
      <c r="C772" s="87"/>
      <c r="D772" s="87"/>
      <c r="E772" s="87"/>
      <c r="F772" s="87"/>
      <c r="G772" s="87"/>
    </row>
    <row r="773" spans="1:7" s="123" customFormat="1">
      <c r="A773" s="122"/>
      <c r="B773" s="86"/>
      <c r="C773" s="87"/>
      <c r="D773" s="87"/>
      <c r="E773" s="87"/>
      <c r="F773" s="87"/>
      <c r="G773" s="87"/>
    </row>
    <row r="774" spans="1:7" s="123" customFormat="1">
      <c r="A774" s="122"/>
      <c r="B774" s="86"/>
      <c r="C774" s="87"/>
      <c r="D774" s="87"/>
      <c r="E774" s="87"/>
      <c r="F774" s="87"/>
      <c r="G774" s="87"/>
    </row>
    <row r="775" spans="1:7" s="123" customFormat="1">
      <c r="A775" s="122"/>
      <c r="B775" s="86"/>
      <c r="C775" s="87"/>
      <c r="D775" s="87"/>
      <c r="E775" s="87"/>
      <c r="F775" s="87"/>
      <c r="G775" s="87"/>
    </row>
    <row r="776" spans="1:7" s="123" customFormat="1">
      <c r="A776" s="122"/>
      <c r="B776" s="86"/>
      <c r="C776" s="87"/>
      <c r="D776" s="87"/>
      <c r="E776" s="87"/>
      <c r="F776" s="87"/>
      <c r="G776" s="87"/>
    </row>
    <row r="777" spans="1:7" s="123" customFormat="1">
      <c r="A777" s="122"/>
      <c r="B777" s="86"/>
      <c r="C777" s="87"/>
      <c r="D777" s="87"/>
      <c r="E777" s="87"/>
      <c r="F777" s="87"/>
      <c r="G777" s="87"/>
    </row>
    <row r="778" spans="1:7" s="123" customFormat="1">
      <c r="A778" s="122"/>
      <c r="B778" s="86"/>
      <c r="C778" s="87"/>
      <c r="D778" s="87"/>
      <c r="E778" s="87"/>
      <c r="F778" s="87"/>
      <c r="G778" s="87"/>
    </row>
    <row r="779" spans="1:7" s="123" customFormat="1">
      <c r="A779" s="122"/>
      <c r="B779" s="86"/>
      <c r="C779" s="87"/>
      <c r="D779" s="87"/>
      <c r="E779" s="87"/>
      <c r="F779" s="87"/>
      <c r="G779" s="87"/>
    </row>
    <row r="780" spans="1:7" s="123" customFormat="1">
      <c r="A780" s="122"/>
      <c r="B780" s="86"/>
      <c r="C780" s="87"/>
      <c r="D780" s="87"/>
      <c r="E780" s="87"/>
      <c r="F780" s="87"/>
      <c r="G780" s="87"/>
    </row>
    <row r="781" spans="1:7" s="123" customFormat="1">
      <c r="A781" s="122"/>
      <c r="B781" s="86"/>
      <c r="C781" s="87"/>
      <c r="D781" s="87"/>
      <c r="E781" s="87"/>
      <c r="F781" s="87"/>
      <c r="G781" s="87"/>
    </row>
    <row r="782" spans="1:7" s="123" customFormat="1">
      <c r="A782" s="122"/>
      <c r="B782" s="86"/>
      <c r="C782" s="87"/>
      <c r="D782" s="87"/>
      <c r="E782" s="87"/>
      <c r="F782" s="87"/>
      <c r="G782" s="87"/>
    </row>
    <row r="783" spans="1:7" s="123" customFormat="1">
      <c r="A783" s="122"/>
      <c r="B783" s="86"/>
      <c r="C783" s="87"/>
      <c r="D783" s="87"/>
      <c r="E783" s="87"/>
      <c r="F783" s="87"/>
      <c r="G783" s="87"/>
    </row>
    <row r="784" spans="1:7" s="123" customFormat="1">
      <c r="A784" s="122"/>
      <c r="B784" s="86"/>
      <c r="C784" s="87"/>
      <c r="D784" s="87"/>
      <c r="E784" s="87"/>
      <c r="F784" s="87"/>
      <c r="G784" s="87"/>
    </row>
    <row r="785" spans="1:7" s="123" customFormat="1">
      <c r="A785" s="122"/>
      <c r="B785" s="86"/>
      <c r="C785" s="87"/>
      <c r="D785" s="87"/>
      <c r="E785" s="87"/>
      <c r="F785" s="87"/>
      <c r="G785" s="87"/>
    </row>
    <row r="786" spans="1:7" s="123" customFormat="1">
      <c r="A786" s="122"/>
      <c r="B786" s="86"/>
      <c r="C786" s="87"/>
      <c r="D786" s="87"/>
      <c r="E786" s="87"/>
      <c r="F786" s="87"/>
      <c r="G786" s="87"/>
    </row>
    <row r="787" spans="1:7" s="123" customFormat="1">
      <c r="A787" s="122"/>
      <c r="B787" s="86"/>
      <c r="C787" s="87"/>
      <c r="D787" s="87"/>
      <c r="E787" s="87"/>
      <c r="F787" s="87"/>
      <c r="G787" s="87"/>
    </row>
    <row r="788" spans="1:7" s="123" customFormat="1">
      <c r="A788" s="122"/>
      <c r="B788" s="86"/>
      <c r="C788" s="87"/>
      <c r="D788" s="87"/>
      <c r="E788" s="87"/>
      <c r="F788" s="87"/>
      <c r="G788" s="87"/>
    </row>
    <row r="789" spans="1:7" s="123" customFormat="1">
      <c r="A789" s="122"/>
      <c r="B789" s="86"/>
      <c r="C789" s="87"/>
      <c r="D789" s="87"/>
      <c r="E789" s="87"/>
      <c r="F789" s="87"/>
      <c r="G789" s="87"/>
    </row>
    <row r="790" spans="1:7" s="123" customFormat="1">
      <c r="A790" s="122"/>
      <c r="B790" s="86"/>
      <c r="C790" s="87"/>
      <c r="D790" s="87"/>
      <c r="E790" s="87"/>
      <c r="F790" s="87"/>
      <c r="G790" s="87"/>
    </row>
    <row r="791" spans="1:7" s="123" customFormat="1">
      <c r="A791" s="122"/>
      <c r="B791" s="86"/>
      <c r="C791" s="87"/>
      <c r="D791" s="87"/>
      <c r="E791" s="87"/>
      <c r="F791" s="87"/>
      <c r="G791" s="87"/>
    </row>
    <row r="792" spans="1:7" s="123" customFormat="1">
      <c r="A792" s="122"/>
      <c r="B792" s="86"/>
      <c r="C792" s="87"/>
      <c r="D792" s="87"/>
      <c r="E792" s="87"/>
      <c r="F792" s="87"/>
      <c r="G792" s="87"/>
    </row>
    <row r="793" spans="1:7" s="123" customFormat="1">
      <c r="A793" s="122"/>
      <c r="B793" s="86"/>
      <c r="C793" s="87"/>
      <c r="D793" s="87"/>
      <c r="E793" s="87"/>
      <c r="F793" s="87"/>
      <c r="G793" s="87"/>
    </row>
    <row r="794" spans="1:7" s="123" customFormat="1">
      <c r="A794" s="122"/>
      <c r="B794" s="86"/>
      <c r="C794" s="87"/>
      <c r="D794" s="87"/>
      <c r="E794" s="87"/>
      <c r="F794" s="87"/>
      <c r="G794" s="87"/>
    </row>
    <row r="795" spans="1:7" s="123" customFormat="1">
      <c r="A795" s="122"/>
      <c r="B795" s="86"/>
      <c r="C795" s="87"/>
      <c r="D795" s="87"/>
      <c r="E795" s="87"/>
      <c r="F795" s="87"/>
      <c r="G795" s="87"/>
    </row>
    <row r="796" spans="1:7" s="123" customFormat="1">
      <c r="A796" s="122"/>
      <c r="B796" s="86"/>
      <c r="C796" s="87"/>
      <c r="D796" s="87"/>
      <c r="E796" s="87"/>
      <c r="F796" s="87"/>
      <c r="G796" s="87"/>
    </row>
    <row r="797" spans="1:7" s="123" customFormat="1">
      <c r="A797" s="122"/>
      <c r="B797" s="86"/>
      <c r="C797" s="87"/>
      <c r="D797" s="87"/>
      <c r="E797" s="87"/>
      <c r="F797" s="87"/>
      <c r="G797" s="87"/>
    </row>
    <row r="798" spans="1:7" s="123" customFormat="1">
      <c r="A798" s="122"/>
      <c r="B798" s="86"/>
      <c r="C798" s="87"/>
      <c r="D798" s="87"/>
      <c r="E798" s="87"/>
      <c r="F798" s="87"/>
      <c r="G798" s="87"/>
    </row>
    <row r="799" spans="1:7" s="123" customFormat="1">
      <c r="A799" s="122"/>
      <c r="B799" s="86"/>
      <c r="C799" s="87"/>
      <c r="D799" s="87"/>
      <c r="E799" s="87"/>
      <c r="F799" s="87"/>
      <c r="G799" s="87"/>
    </row>
    <row r="800" spans="1:7" s="123" customFormat="1">
      <c r="A800" s="122"/>
      <c r="B800" s="86"/>
      <c r="C800" s="87"/>
      <c r="D800" s="87"/>
      <c r="E800" s="87"/>
      <c r="F800" s="87"/>
      <c r="G800" s="87"/>
    </row>
    <row r="801" spans="1:7" s="123" customFormat="1">
      <c r="A801" s="122"/>
      <c r="B801" s="86"/>
      <c r="C801" s="87"/>
      <c r="D801" s="87"/>
      <c r="E801" s="87"/>
      <c r="F801" s="87"/>
      <c r="G801" s="87"/>
    </row>
    <row r="802" spans="1:7" s="123" customFormat="1">
      <c r="A802" s="122"/>
      <c r="B802" s="86"/>
      <c r="C802" s="87"/>
      <c r="D802" s="87"/>
      <c r="E802" s="87"/>
      <c r="F802" s="87"/>
      <c r="G802" s="87"/>
    </row>
    <row r="803" spans="1:7" s="123" customFormat="1">
      <c r="A803" s="122"/>
      <c r="B803" s="86"/>
      <c r="C803" s="87"/>
      <c r="D803" s="87"/>
      <c r="E803" s="87"/>
      <c r="F803" s="87"/>
      <c r="G803" s="87"/>
    </row>
    <row r="804" spans="1:7" s="123" customFormat="1">
      <c r="A804" s="122"/>
      <c r="B804" s="86"/>
      <c r="C804" s="87"/>
      <c r="D804" s="87"/>
      <c r="E804" s="87"/>
      <c r="F804" s="87"/>
      <c r="G804" s="87"/>
    </row>
    <row r="805" spans="1:7" s="123" customFormat="1">
      <c r="A805" s="122"/>
      <c r="B805" s="86"/>
      <c r="C805" s="87"/>
      <c r="D805" s="87"/>
      <c r="E805" s="87"/>
      <c r="F805" s="87"/>
      <c r="G805" s="87"/>
    </row>
    <row r="806" spans="1:7" s="123" customFormat="1">
      <c r="A806" s="122"/>
      <c r="B806" s="86"/>
      <c r="C806" s="87"/>
      <c r="D806" s="87"/>
      <c r="E806" s="87"/>
      <c r="F806" s="87"/>
      <c r="G806" s="87"/>
    </row>
    <row r="807" spans="1:7" s="123" customFormat="1">
      <c r="A807" s="122"/>
      <c r="B807" s="86"/>
      <c r="C807" s="87"/>
      <c r="D807" s="87"/>
      <c r="E807" s="87"/>
      <c r="F807" s="87"/>
      <c r="G807" s="87"/>
    </row>
    <row r="808" spans="1:7" s="123" customFormat="1">
      <c r="A808" s="122"/>
      <c r="B808" s="86"/>
      <c r="C808" s="87"/>
      <c r="D808" s="87"/>
      <c r="E808" s="87"/>
      <c r="F808" s="87"/>
      <c r="G808" s="87"/>
    </row>
    <row r="809" spans="1:7" s="123" customFormat="1">
      <c r="A809" s="122"/>
      <c r="B809" s="86"/>
      <c r="C809" s="87"/>
      <c r="D809" s="87"/>
      <c r="E809" s="87"/>
      <c r="F809" s="87"/>
      <c r="G809" s="87"/>
    </row>
    <row r="810" spans="1:7" s="123" customFormat="1">
      <c r="A810" s="122"/>
      <c r="B810" s="86"/>
      <c r="C810" s="87"/>
      <c r="D810" s="87"/>
      <c r="E810" s="87"/>
      <c r="F810" s="87"/>
      <c r="G810" s="87"/>
    </row>
    <row r="811" spans="1:7" s="123" customFormat="1">
      <c r="A811" s="122"/>
      <c r="B811" s="86"/>
      <c r="C811" s="87"/>
      <c r="D811" s="87"/>
      <c r="E811" s="87"/>
      <c r="F811" s="87"/>
      <c r="G811" s="87"/>
    </row>
    <row r="812" spans="1:7" s="123" customFormat="1">
      <c r="A812" s="122"/>
      <c r="B812" s="86"/>
      <c r="C812" s="87"/>
      <c r="D812" s="87"/>
      <c r="E812" s="87"/>
      <c r="F812" s="87"/>
      <c r="G812" s="87"/>
    </row>
    <row r="813" spans="1:7" s="123" customFormat="1">
      <c r="A813" s="122"/>
      <c r="B813" s="86"/>
      <c r="C813" s="87"/>
      <c r="D813" s="87"/>
      <c r="E813" s="87"/>
      <c r="F813" s="87"/>
      <c r="G813" s="87"/>
    </row>
    <row r="814" spans="1:7" s="123" customFormat="1">
      <c r="A814" s="122"/>
      <c r="B814" s="86"/>
      <c r="C814" s="87"/>
      <c r="D814" s="87"/>
      <c r="E814" s="87"/>
      <c r="F814" s="87"/>
      <c r="G814" s="87"/>
    </row>
    <row r="815" spans="1:7" s="123" customFormat="1">
      <c r="A815" s="122"/>
      <c r="B815" s="86"/>
      <c r="C815" s="87"/>
      <c r="D815" s="87"/>
      <c r="E815" s="87"/>
      <c r="F815" s="87"/>
      <c r="G815" s="87"/>
    </row>
    <row r="816" spans="1:7" s="123" customFormat="1">
      <c r="A816" s="122"/>
      <c r="B816" s="86"/>
      <c r="C816" s="87"/>
      <c r="D816" s="87"/>
      <c r="E816" s="87"/>
      <c r="F816" s="87"/>
      <c r="G816" s="87"/>
    </row>
    <row r="817" spans="1:7" s="123" customFormat="1">
      <c r="A817" s="122"/>
      <c r="B817" s="86"/>
      <c r="C817" s="87"/>
      <c r="D817" s="87"/>
      <c r="E817" s="87"/>
      <c r="F817" s="87"/>
      <c r="G817" s="87"/>
    </row>
    <row r="818" spans="1:7" s="123" customFormat="1">
      <c r="A818" s="122"/>
      <c r="B818" s="86"/>
      <c r="C818" s="87"/>
      <c r="D818" s="87"/>
      <c r="E818" s="87"/>
      <c r="F818" s="87"/>
      <c r="G818" s="87"/>
    </row>
    <row r="819" spans="1:7" s="123" customFormat="1">
      <c r="A819" s="122"/>
      <c r="B819" s="86"/>
      <c r="C819" s="87"/>
      <c r="D819" s="87"/>
      <c r="E819" s="87"/>
      <c r="F819" s="87"/>
      <c r="G819" s="87"/>
    </row>
    <row r="820" spans="1:7" s="123" customFormat="1">
      <c r="A820" s="122"/>
      <c r="B820" s="86"/>
      <c r="C820" s="87"/>
      <c r="D820" s="87"/>
      <c r="E820" s="87"/>
      <c r="F820" s="87"/>
      <c r="G820" s="87"/>
    </row>
    <row r="821" spans="1:7" s="123" customFormat="1">
      <c r="A821" s="122"/>
      <c r="B821" s="86"/>
      <c r="C821" s="87"/>
      <c r="D821" s="87"/>
      <c r="E821" s="87"/>
      <c r="F821" s="87"/>
      <c r="G821" s="87"/>
    </row>
    <row r="822" spans="1:7" s="123" customFormat="1">
      <c r="A822" s="122"/>
      <c r="B822" s="86"/>
      <c r="C822" s="87"/>
      <c r="D822" s="87"/>
      <c r="E822" s="87"/>
      <c r="F822" s="87"/>
      <c r="G822" s="87"/>
    </row>
    <row r="823" spans="1:7" s="123" customFormat="1">
      <c r="A823" s="122"/>
      <c r="B823" s="86"/>
      <c r="C823" s="87"/>
      <c r="D823" s="87"/>
      <c r="E823" s="87"/>
      <c r="F823" s="87"/>
      <c r="G823" s="87"/>
    </row>
    <row r="824" spans="1:7" s="123" customFormat="1">
      <c r="A824" s="122"/>
      <c r="B824" s="86"/>
      <c r="C824" s="87"/>
      <c r="D824" s="87"/>
      <c r="E824" s="87"/>
      <c r="F824" s="87"/>
      <c r="G824" s="87"/>
    </row>
    <row r="825" spans="1:7" s="123" customFormat="1">
      <c r="A825" s="122"/>
      <c r="B825" s="86"/>
      <c r="C825" s="87"/>
      <c r="D825" s="87"/>
      <c r="E825" s="87"/>
      <c r="F825" s="87"/>
      <c r="G825" s="87"/>
    </row>
    <row r="826" spans="1:7" s="123" customFormat="1">
      <c r="A826" s="122"/>
      <c r="B826" s="86"/>
      <c r="C826" s="87"/>
      <c r="D826" s="87"/>
      <c r="E826" s="87"/>
      <c r="F826" s="87"/>
      <c r="G826" s="87"/>
    </row>
    <row r="827" spans="1:7" s="123" customFormat="1">
      <c r="A827" s="122"/>
      <c r="B827" s="86"/>
      <c r="C827" s="87"/>
      <c r="D827" s="87"/>
      <c r="E827" s="87"/>
      <c r="F827" s="87"/>
      <c r="G827" s="87"/>
    </row>
    <row r="828" spans="1:7" s="123" customFormat="1">
      <c r="A828" s="122"/>
      <c r="B828" s="86"/>
      <c r="C828" s="87"/>
      <c r="D828" s="87"/>
      <c r="E828" s="87"/>
      <c r="F828" s="87"/>
      <c r="G828" s="87"/>
    </row>
    <row r="829" spans="1:7" s="123" customFormat="1">
      <c r="A829" s="122"/>
      <c r="B829" s="86"/>
      <c r="C829" s="87"/>
      <c r="D829" s="87"/>
      <c r="E829" s="87"/>
      <c r="F829" s="87"/>
      <c r="G829" s="87"/>
    </row>
    <row r="830" spans="1:7" s="123" customFormat="1">
      <c r="A830" s="122"/>
      <c r="B830" s="86"/>
      <c r="C830" s="87"/>
      <c r="D830" s="87"/>
      <c r="E830" s="87"/>
      <c r="F830" s="87"/>
      <c r="G830" s="87"/>
    </row>
    <row r="831" spans="1:7" s="123" customFormat="1">
      <c r="A831" s="122"/>
      <c r="B831" s="86"/>
      <c r="C831" s="87"/>
      <c r="D831" s="87"/>
      <c r="E831" s="87"/>
      <c r="F831" s="87"/>
      <c r="G831" s="87"/>
    </row>
    <row r="832" spans="1:7" s="123" customFormat="1">
      <c r="A832" s="122"/>
      <c r="B832" s="86"/>
      <c r="C832" s="87"/>
      <c r="D832" s="87"/>
      <c r="E832" s="87"/>
      <c r="F832" s="87"/>
      <c r="G832" s="87"/>
    </row>
    <row r="833" spans="1:7" s="123" customFormat="1">
      <c r="A833" s="122"/>
      <c r="B833" s="86"/>
      <c r="C833" s="87"/>
      <c r="D833" s="87"/>
      <c r="E833" s="87"/>
      <c r="F833" s="87"/>
      <c r="G833" s="87"/>
    </row>
    <row r="834" spans="1:7" s="123" customFormat="1">
      <c r="A834" s="122"/>
      <c r="B834" s="86"/>
      <c r="C834" s="87"/>
      <c r="D834" s="87"/>
      <c r="E834" s="87"/>
      <c r="F834" s="87"/>
      <c r="G834" s="87"/>
    </row>
    <row r="835" spans="1:7" s="123" customFormat="1">
      <c r="A835" s="122"/>
      <c r="B835" s="86"/>
      <c r="C835" s="87"/>
      <c r="D835" s="87"/>
      <c r="E835" s="87"/>
      <c r="F835" s="87"/>
      <c r="G835" s="87"/>
    </row>
    <row r="836" spans="1:7" s="123" customFormat="1">
      <c r="A836" s="122"/>
      <c r="B836" s="86"/>
      <c r="C836" s="87"/>
      <c r="D836" s="87"/>
      <c r="E836" s="87"/>
      <c r="F836" s="87"/>
      <c r="G836" s="87"/>
    </row>
    <row r="837" spans="1:7" s="123" customFormat="1">
      <c r="A837" s="122"/>
      <c r="B837" s="86"/>
      <c r="C837" s="87"/>
      <c r="D837" s="87"/>
      <c r="E837" s="87"/>
      <c r="F837" s="87"/>
      <c r="G837" s="87"/>
    </row>
    <row r="838" spans="1:7" s="123" customFormat="1">
      <c r="A838" s="122"/>
      <c r="B838" s="86"/>
      <c r="C838" s="87"/>
      <c r="D838" s="87"/>
      <c r="E838" s="87"/>
      <c r="F838" s="87"/>
      <c r="G838" s="87"/>
    </row>
    <row r="839" spans="1:7" s="123" customFormat="1">
      <c r="A839" s="122"/>
      <c r="B839" s="86"/>
      <c r="C839" s="87"/>
      <c r="D839" s="87"/>
      <c r="E839" s="87"/>
      <c r="F839" s="87"/>
      <c r="G839" s="87"/>
    </row>
    <row r="840" spans="1:7" s="123" customFormat="1">
      <c r="A840" s="122"/>
      <c r="B840" s="86"/>
      <c r="C840" s="87"/>
      <c r="D840" s="87"/>
      <c r="E840" s="87"/>
      <c r="F840" s="87"/>
      <c r="G840" s="87"/>
    </row>
    <row r="841" spans="1:7" s="123" customFormat="1">
      <c r="A841" s="122"/>
      <c r="B841" s="86"/>
      <c r="C841" s="87"/>
      <c r="D841" s="87"/>
      <c r="E841" s="87"/>
      <c r="F841" s="87"/>
      <c r="G841" s="87"/>
    </row>
    <row r="842" spans="1:7" s="123" customFormat="1">
      <c r="A842" s="122"/>
      <c r="B842" s="86"/>
      <c r="C842" s="87"/>
      <c r="D842" s="87"/>
      <c r="E842" s="87"/>
      <c r="F842" s="87"/>
      <c r="G842" s="87"/>
    </row>
    <row r="843" spans="1:7" s="123" customFormat="1">
      <c r="A843" s="122"/>
      <c r="B843" s="86"/>
      <c r="C843" s="87"/>
      <c r="D843" s="87"/>
      <c r="E843" s="87"/>
      <c r="F843" s="87"/>
      <c r="G843" s="87"/>
    </row>
    <row r="844" spans="1:7" s="123" customFormat="1">
      <c r="A844" s="122"/>
      <c r="B844" s="86"/>
      <c r="C844" s="87"/>
      <c r="D844" s="87"/>
      <c r="E844" s="87"/>
      <c r="F844" s="87"/>
      <c r="G844" s="87"/>
    </row>
    <row r="845" spans="1:7" s="123" customFormat="1">
      <c r="A845" s="122"/>
      <c r="B845" s="86"/>
      <c r="C845" s="87"/>
      <c r="D845" s="87"/>
      <c r="E845" s="87"/>
      <c r="F845" s="87"/>
      <c r="G845" s="87"/>
    </row>
    <row r="846" spans="1:7" s="123" customFormat="1">
      <c r="A846" s="122"/>
      <c r="B846" s="86"/>
      <c r="C846" s="87"/>
      <c r="D846" s="87"/>
      <c r="E846" s="87"/>
      <c r="F846" s="87"/>
      <c r="G846" s="87"/>
    </row>
    <row r="847" spans="1:7" s="123" customFormat="1">
      <c r="A847" s="122"/>
      <c r="B847" s="86"/>
      <c r="C847" s="87"/>
      <c r="D847" s="87"/>
      <c r="E847" s="87"/>
      <c r="F847" s="87"/>
      <c r="G847" s="87"/>
    </row>
    <row r="848" spans="1:7" s="123" customFormat="1">
      <c r="A848" s="122"/>
      <c r="B848" s="86"/>
      <c r="C848" s="87"/>
      <c r="D848" s="87"/>
      <c r="E848" s="87"/>
      <c r="F848" s="87"/>
      <c r="G848" s="87"/>
    </row>
    <row r="849" spans="1:7" s="123" customFormat="1">
      <c r="A849" s="122"/>
      <c r="B849" s="86"/>
      <c r="C849" s="87"/>
      <c r="D849" s="87"/>
      <c r="E849" s="87"/>
      <c r="F849" s="87"/>
      <c r="G849" s="87"/>
    </row>
    <row r="850" spans="1:7" s="123" customFormat="1">
      <c r="A850" s="122"/>
      <c r="B850" s="86"/>
      <c r="C850" s="87"/>
      <c r="D850" s="87"/>
      <c r="E850" s="87"/>
      <c r="F850" s="87"/>
      <c r="G850" s="87"/>
    </row>
    <row r="851" spans="1:7" s="123" customFormat="1">
      <c r="A851" s="122"/>
      <c r="B851" s="86"/>
      <c r="C851" s="87"/>
      <c r="D851" s="87"/>
      <c r="E851" s="87"/>
      <c r="F851" s="87"/>
      <c r="G851" s="87"/>
    </row>
    <row r="852" spans="1:7" s="123" customFormat="1">
      <c r="A852" s="122"/>
      <c r="B852" s="86"/>
      <c r="C852" s="87"/>
      <c r="D852" s="87"/>
      <c r="E852" s="87"/>
      <c r="F852" s="87"/>
      <c r="G852" s="87"/>
    </row>
    <row r="853" spans="1:7" s="123" customFormat="1">
      <c r="A853" s="122"/>
      <c r="B853" s="86"/>
      <c r="C853" s="87"/>
      <c r="D853" s="87"/>
      <c r="E853" s="87"/>
      <c r="F853" s="87"/>
      <c r="G853" s="87"/>
    </row>
    <row r="854" spans="1:7" s="123" customFormat="1">
      <c r="A854" s="122"/>
      <c r="B854" s="86"/>
      <c r="C854" s="87"/>
      <c r="D854" s="87"/>
      <c r="E854" s="87"/>
      <c r="F854" s="87"/>
      <c r="G854" s="87"/>
    </row>
    <row r="855" spans="1:7" s="123" customFormat="1">
      <c r="A855" s="122"/>
      <c r="B855" s="86"/>
      <c r="C855" s="87"/>
      <c r="D855" s="87"/>
      <c r="E855" s="87"/>
      <c r="F855" s="87"/>
      <c r="G855" s="87"/>
    </row>
    <row r="856" spans="1:7" s="123" customFormat="1">
      <c r="A856" s="122"/>
      <c r="B856" s="86"/>
      <c r="C856" s="87"/>
      <c r="D856" s="87"/>
      <c r="E856" s="87"/>
      <c r="F856" s="87"/>
      <c r="G856" s="87"/>
    </row>
    <row r="857" spans="1:7" s="123" customFormat="1">
      <c r="A857" s="122"/>
      <c r="B857" s="86"/>
      <c r="C857" s="87"/>
      <c r="D857" s="87"/>
      <c r="E857" s="87"/>
      <c r="F857" s="87"/>
      <c r="G857" s="87"/>
    </row>
    <row r="858" spans="1:7" s="123" customFormat="1">
      <c r="A858" s="122"/>
      <c r="B858" s="86"/>
      <c r="C858" s="87"/>
      <c r="D858" s="87"/>
      <c r="E858" s="87"/>
      <c r="F858" s="87"/>
      <c r="G858" s="87"/>
    </row>
    <row r="859" spans="1:7" s="123" customFormat="1">
      <c r="A859" s="122"/>
      <c r="B859" s="86"/>
      <c r="C859" s="87"/>
      <c r="D859" s="87"/>
      <c r="E859" s="87"/>
      <c r="F859" s="87"/>
      <c r="G859" s="87"/>
    </row>
    <row r="860" spans="1:7" s="123" customFormat="1">
      <c r="A860" s="122"/>
      <c r="B860" s="86"/>
      <c r="C860" s="87"/>
      <c r="D860" s="87"/>
      <c r="E860" s="87"/>
      <c r="F860" s="87"/>
      <c r="G860" s="87"/>
    </row>
    <row r="861" spans="1:7" s="123" customFormat="1">
      <c r="A861" s="122"/>
      <c r="B861" s="86"/>
      <c r="C861" s="87"/>
      <c r="D861" s="87"/>
      <c r="E861" s="87"/>
      <c r="F861" s="87"/>
      <c r="G861" s="87"/>
    </row>
    <row r="862" spans="1:7" s="123" customFormat="1">
      <c r="A862" s="122"/>
      <c r="B862" s="86"/>
      <c r="C862" s="87"/>
      <c r="D862" s="87"/>
      <c r="E862" s="87"/>
      <c r="F862" s="87"/>
      <c r="G862" s="87"/>
    </row>
    <row r="863" spans="1:7" s="123" customFormat="1">
      <c r="A863" s="122"/>
      <c r="B863" s="86"/>
      <c r="C863" s="87"/>
      <c r="D863" s="87"/>
      <c r="E863" s="87"/>
      <c r="F863" s="87"/>
      <c r="G863" s="87"/>
    </row>
    <row r="864" spans="1:7" s="123" customFormat="1">
      <c r="A864" s="122"/>
      <c r="B864" s="86"/>
      <c r="C864" s="87"/>
      <c r="D864" s="87"/>
      <c r="E864" s="87"/>
      <c r="F864" s="87"/>
      <c r="G864" s="87"/>
    </row>
    <row r="865" spans="1:7" s="123" customFormat="1">
      <c r="A865" s="122"/>
      <c r="B865" s="86"/>
      <c r="C865" s="87"/>
      <c r="D865" s="87"/>
      <c r="E865" s="87"/>
      <c r="F865" s="87"/>
      <c r="G865" s="87"/>
    </row>
    <row r="866" spans="1:7" s="123" customFormat="1">
      <c r="A866" s="122"/>
      <c r="B866" s="86"/>
      <c r="C866" s="87"/>
      <c r="D866" s="87"/>
      <c r="E866" s="87"/>
      <c r="F866" s="87"/>
      <c r="G866" s="87"/>
    </row>
    <row r="867" spans="1:7" s="123" customFormat="1">
      <c r="A867" s="122"/>
      <c r="B867" s="86"/>
      <c r="C867" s="87"/>
      <c r="D867" s="87"/>
      <c r="E867" s="87"/>
      <c r="F867" s="87"/>
      <c r="G867" s="87"/>
    </row>
    <row r="868" spans="1:7" s="123" customFormat="1">
      <c r="A868" s="122"/>
      <c r="B868" s="86"/>
      <c r="C868" s="87"/>
      <c r="D868" s="87"/>
      <c r="E868" s="87"/>
      <c r="F868" s="87"/>
      <c r="G868" s="87"/>
    </row>
    <row r="869" spans="1:7" s="123" customFormat="1">
      <c r="A869" s="122"/>
      <c r="B869" s="86"/>
      <c r="C869" s="87"/>
      <c r="D869" s="87"/>
      <c r="E869" s="87"/>
      <c r="F869" s="87"/>
      <c r="G869" s="87"/>
    </row>
    <row r="870" spans="1:7" s="123" customFormat="1">
      <c r="A870" s="122"/>
      <c r="B870" s="86"/>
      <c r="C870" s="87"/>
      <c r="D870" s="87"/>
      <c r="E870" s="87"/>
      <c r="F870" s="87"/>
      <c r="G870" s="87"/>
    </row>
    <row r="871" spans="1:7" s="123" customFormat="1">
      <c r="A871" s="122"/>
      <c r="B871" s="86"/>
      <c r="C871" s="87"/>
      <c r="D871" s="87"/>
      <c r="E871" s="87"/>
      <c r="F871" s="87"/>
      <c r="G871" s="87"/>
    </row>
    <row r="872" spans="1:7" s="123" customFormat="1">
      <c r="A872" s="122"/>
      <c r="B872" s="86"/>
      <c r="C872" s="87"/>
      <c r="D872" s="87"/>
      <c r="E872" s="87"/>
      <c r="F872" s="87"/>
      <c r="G872" s="87"/>
    </row>
    <row r="873" spans="1:7" s="123" customFormat="1">
      <c r="A873" s="122"/>
      <c r="B873" s="86"/>
      <c r="C873" s="87"/>
      <c r="D873" s="87"/>
      <c r="E873" s="87"/>
      <c r="F873" s="87"/>
      <c r="G873" s="87"/>
    </row>
    <row r="874" spans="1:7" s="123" customFormat="1">
      <c r="A874" s="122"/>
      <c r="B874" s="86"/>
      <c r="C874" s="87"/>
      <c r="D874" s="87"/>
      <c r="E874" s="87"/>
      <c r="F874" s="87"/>
      <c r="G874" s="87"/>
    </row>
    <row r="875" spans="1:7" s="123" customFormat="1">
      <c r="A875" s="122"/>
      <c r="B875" s="86"/>
      <c r="C875" s="87"/>
      <c r="D875" s="87"/>
      <c r="E875" s="87"/>
      <c r="F875" s="87"/>
      <c r="G875" s="87"/>
    </row>
    <row r="876" spans="1:7" s="123" customFormat="1">
      <c r="A876" s="122"/>
      <c r="B876" s="86"/>
      <c r="C876" s="87"/>
      <c r="D876" s="87"/>
      <c r="E876" s="87"/>
      <c r="F876" s="87"/>
      <c r="G876" s="87"/>
    </row>
    <row r="877" spans="1:7" s="123" customFormat="1">
      <c r="A877" s="122"/>
      <c r="B877" s="86"/>
      <c r="C877" s="87"/>
      <c r="D877" s="87"/>
      <c r="E877" s="87"/>
      <c r="F877" s="87"/>
      <c r="G877" s="87"/>
    </row>
    <row r="878" spans="1:7" s="123" customFormat="1">
      <c r="A878" s="122"/>
      <c r="B878" s="86"/>
      <c r="C878" s="87"/>
      <c r="D878" s="87"/>
      <c r="E878" s="87"/>
      <c r="F878" s="87"/>
      <c r="G878" s="87"/>
    </row>
    <row r="879" spans="1:7" s="123" customFormat="1">
      <c r="A879" s="122"/>
      <c r="B879" s="86"/>
      <c r="C879" s="87"/>
      <c r="D879" s="87"/>
      <c r="E879" s="87"/>
      <c r="F879" s="87"/>
      <c r="G879" s="87"/>
    </row>
    <row r="880" spans="1:7" s="123" customFormat="1">
      <c r="A880" s="122"/>
      <c r="B880" s="86"/>
      <c r="C880" s="87"/>
      <c r="D880" s="87"/>
      <c r="E880" s="87"/>
      <c r="F880" s="87"/>
      <c r="G880" s="87"/>
    </row>
    <row r="881" spans="1:7" s="123" customFormat="1">
      <c r="A881" s="122"/>
      <c r="B881" s="86"/>
      <c r="C881" s="87"/>
      <c r="D881" s="87"/>
      <c r="E881" s="87"/>
      <c r="F881" s="87"/>
      <c r="G881" s="87"/>
    </row>
    <row r="882" spans="1:7" s="123" customFormat="1">
      <c r="A882" s="122"/>
      <c r="B882" s="86"/>
      <c r="C882" s="87"/>
      <c r="D882" s="87"/>
      <c r="E882" s="87"/>
      <c r="F882" s="87"/>
      <c r="G882" s="87"/>
    </row>
    <row r="883" spans="1:7" s="123" customFormat="1">
      <c r="A883" s="122"/>
      <c r="B883" s="86"/>
      <c r="C883" s="87"/>
      <c r="D883" s="87"/>
      <c r="E883" s="87"/>
      <c r="F883" s="87"/>
      <c r="G883" s="87"/>
    </row>
    <row r="884" spans="1:7" s="123" customFormat="1">
      <c r="A884" s="122"/>
      <c r="B884" s="86"/>
      <c r="C884" s="87"/>
      <c r="D884" s="87"/>
      <c r="E884" s="87"/>
      <c r="F884" s="87"/>
      <c r="G884" s="87"/>
    </row>
    <row r="885" spans="1:7" s="123" customFormat="1">
      <c r="A885" s="122"/>
      <c r="B885" s="86"/>
      <c r="C885" s="87"/>
      <c r="D885" s="87"/>
      <c r="E885" s="87"/>
      <c r="F885" s="87"/>
      <c r="G885" s="87"/>
    </row>
    <row r="886" spans="1:7" s="123" customFormat="1">
      <c r="A886" s="122"/>
      <c r="B886" s="86"/>
      <c r="C886" s="87"/>
      <c r="D886" s="87"/>
      <c r="E886" s="87"/>
      <c r="F886" s="87"/>
      <c r="G886" s="87"/>
    </row>
    <row r="887" spans="1:7" s="123" customFormat="1">
      <c r="A887" s="122"/>
      <c r="B887" s="86"/>
      <c r="C887" s="87"/>
      <c r="D887" s="87"/>
      <c r="E887" s="87"/>
      <c r="F887" s="87"/>
      <c r="G887" s="87"/>
    </row>
    <row r="888" spans="1:7" s="123" customFormat="1">
      <c r="A888" s="122"/>
      <c r="B888" s="86"/>
      <c r="C888" s="87"/>
      <c r="D888" s="87"/>
      <c r="E888" s="87"/>
      <c r="F888" s="87"/>
      <c r="G888" s="87"/>
    </row>
    <row r="889" spans="1:7" s="123" customFormat="1">
      <c r="A889" s="122"/>
      <c r="B889" s="86"/>
      <c r="C889" s="87"/>
      <c r="D889" s="87"/>
      <c r="E889" s="87"/>
      <c r="F889" s="87"/>
      <c r="G889" s="87"/>
    </row>
    <row r="890" spans="1:7" s="123" customFormat="1">
      <c r="A890" s="122"/>
      <c r="B890" s="86"/>
      <c r="C890" s="87"/>
      <c r="D890" s="87"/>
      <c r="E890" s="87"/>
      <c r="F890" s="87"/>
      <c r="G890" s="87"/>
    </row>
    <row r="891" spans="1:7" s="123" customFormat="1">
      <c r="A891" s="122"/>
      <c r="B891" s="86"/>
      <c r="C891" s="87"/>
      <c r="D891" s="87"/>
      <c r="E891" s="87"/>
      <c r="F891" s="87"/>
      <c r="G891" s="87"/>
    </row>
    <row r="892" spans="1:7" s="123" customFormat="1">
      <c r="A892" s="122"/>
      <c r="B892" s="86"/>
      <c r="C892" s="87"/>
      <c r="D892" s="87"/>
      <c r="E892" s="87"/>
      <c r="F892" s="87"/>
      <c r="G892" s="87"/>
    </row>
    <row r="893" spans="1:7" s="123" customFormat="1">
      <c r="A893" s="122"/>
      <c r="B893" s="86"/>
      <c r="C893" s="87"/>
      <c r="D893" s="87"/>
      <c r="E893" s="87"/>
      <c r="F893" s="87"/>
      <c r="G893" s="87"/>
    </row>
    <row r="894" spans="1:7" s="123" customFormat="1">
      <c r="A894" s="122"/>
      <c r="B894" s="86"/>
      <c r="C894" s="87"/>
      <c r="D894" s="87"/>
      <c r="E894" s="87"/>
      <c r="F894" s="87"/>
      <c r="G894" s="87"/>
    </row>
    <row r="895" spans="1:7" s="123" customFormat="1">
      <c r="A895" s="122"/>
      <c r="B895" s="86"/>
      <c r="C895" s="87"/>
      <c r="D895" s="87"/>
      <c r="E895" s="87"/>
      <c r="F895" s="87"/>
      <c r="G895" s="87"/>
    </row>
    <row r="896" spans="1:7" s="123" customFormat="1">
      <c r="A896" s="122"/>
      <c r="B896" s="86"/>
      <c r="C896" s="87"/>
      <c r="D896" s="87"/>
      <c r="E896" s="87"/>
      <c r="F896" s="87"/>
      <c r="G896" s="87"/>
    </row>
    <row r="897" spans="1:7" s="123" customFormat="1">
      <c r="A897" s="122"/>
      <c r="B897" s="86"/>
      <c r="C897" s="87"/>
      <c r="D897" s="87"/>
      <c r="E897" s="87"/>
      <c r="F897" s="87"/>
      <c r="G897" s="87"/>
    </row>
    <row r="898" spans="1:7" s="123" customFormat="1">
      <c r="A898" s="122"/>
      <c r="B898" s="86"/>
      <c r="C898" s="87"/>
      <c r="D898" s="87"/>
      <c r="E898" s="87"/>
      <c r="F898" s="87"/>
      <c r="G898" s="87"/>
    </row>
    <row r="899" spans="1:7" s="123" customFormat="1">
      <c r="A899" s="122"/>
      <c r="B899" s="86"/>
      <c r="C899" s="87"/>
      <c r="D899" s="87"/>
      <c r="E899" s="87"/>
      <c r="F899" s="87"/>
      <c r="G899" s="87"/>
    </row>
    <row r="900" spans="1:7" s="123" customFormat="1">
      <c r="A900" s="122"/>
      <c r="B900" s="86"/>
      <c r="C900" s="87"/>
      <c r="D900" s="87"/>
      <c r="E900" s="87"/>
      <c r="F900" s="87"/>
      <c r="G900" s="87"/>
    </row>
    <row r="901" spans="1:7" s="123" customFormat="1">
      <c r="A901" s="122"/>
      <c r="B901" s="86"/>
      <c r="C901" s="87"/>
      <c r="D901" s="87"/>
      <c r="E901" s="87"/>
      <c r="F901" s="87"/>
      <c r="G901" s="87"/>
    </row>
    <row r="902" spans="1:7" s="123" customFormat="1">
      <c r="A902" s="122"/>
      <c r="B902" s="86"/>
      <c r="C902" s="87"/>
      <c r="D902" s="87"/>
      <c r="E902" s="87"/>
      <c r="F902" s="87"/>
      <c r="G902" s="87"/>
    </row>
    <row r="903" spans="1:7" s="123" customFormat="1">
      <c r="A903" s="122"/>
      <c r="B903" s="86"/>
      <c r="C903" s="87"/>
      <c r="D903" s="87"/>
      <c r="E903" s="87"/>
      <c r="F903" s="87"/>
      <c r="G903" s="87"/>
    </row>
    <row r="904" spans="1:7" s="123" customFormat="1">
      <c r="A904" s="122"/>
      <c r="B904" s="86"/>
      <c r="C904" s="87"/>
      <c r="D904" s="87"/>
      <c r="E904" s="87"/>
      <c r="F904" s="87"/>
      <c r="G904" s="87"/>
    </row>
    <row r="905" spans="1:7" s="123" customFormat="1">
      <c r="A905" s="122"/>
      <c r="B905" s="86"/>
      <c r="C905" s="87"/>
      <c r="D905" s="87"/>
      <c r="E905" s="87"/>
      <c r="F905" s="87"/>
      <c r="G905" s="87"/>
    </row>
    <row r="906" spans="1:7" s="123" customFormat="1">
      <c r="A906" s="122"/>
      <c r="B906" s="86"/>
      <c r="C906" s="87"/>
      <c r="D906" s="87"/>
      <c r="E906" s="87"/>
      <c r="F906" s="87"/>
      <c r="G906" s="87"/>
    </row>
    <row r="907" spans="1:7" s="123" customFormat="1">
      <c r="A907" s="122"/>
      <c r="B907" s="86"/>
      <c r="C907" s="87"/>
      <c r="D907" s="87"/>
      <c r="E907" s="87"/>
      <c r="F907" s="87"/>
      <c r="G907" s="87"/>
    </row>
    <row r="908" spans="1:7" s="123" customFormat="1">
      <c r="A908" s="122"/>
      <c r="B908" s="86"/>
      <c r="C908" s="87"/>
      <c r="D908" s="87"/>
      <c r="E908" s="87"/>
      <c r="F908" s="87"/>
      <c r="G908" s="87"/>
    </row>
    <row r="909" spans="1:7" s="123" customFormat="1">
      <c r="A909" s="122"/>
      <c r="B909" s="86"/>
      <c r="C909" s="87"/>
      <c r="D909" s="87"/>
      <c r="E909" s="87"/>
      <c r="F909" s="87"/>
      <c r="G909" s="87"/>
    </row>
    <row r="910" spans="1:7" s="123" customFormat="1">
      <c r="A910" s="122"/>
      <c r="B910" s="86"/>
      <c r="C910" s="87"/>
      <c r="D910" s="87"/>
      <c r="E910" s="87"/>
      <c r="F910" s="87"/>
      <c r="G910" s="87"/>
    </row>
    <row r="911" spans="1:7" s="123" customFormat="1">
      <c r="A911" s="122"/>
      <c r="B911" s="86"/>
      <c r="C911" s="87"/>
      <c r="D911" s="87"/>
      <c r="E911" s="87"/>
      <c r="F911" s="87"/>
      <c r="G911" s="87"/>
    </row>
    <row r="912" spans="1:7" s="123" customFormat="1">
      <c r="A912" s="122"/>
      <c r="B912" s="86"/>
      <c r="C912" s="87"/>
      <c r="D912" s="87"/>
      <c r="E912" s="87"/>
      <c r="F912" s="87"/>
      <c r="G912" s="87"/>
    </row>
    <row r="913" spans="1:7" s="123" customFormat="1">
      <c r="A913" s="122"/>
      <c r="B913" s="86"/>
      <c r="C913" s="87"/>
      <c r="D913" s="87"/>
      <c r="E913" s="87"/>
      <c r="F913" s="87"/>
      <c r="G913" s="87"/>
    </row>
    <row r="914" spans="1:7" s="123" customFormat="1">
      <c r="A914" s="122"/>
      <c r="B914" s="86"/>
      <c r="C914" s="87"/>
      <c r="D914" s="87"/>
      <c r="E914" s="87"/>
      <c r="F914" s="87"/>
      <c r="G914" s="87"/>
    </row>
    <row r="915" spans="1:7" s="123" customFormat="1">
      <c r="A915" s="122"/>
      <c r="B915" s="86"/>
      <c r="C915" s="87"/>
      <c r="D915" s="87"/>
      <c r="E915" s="87"/>
      <c r="F915" s="87"/>
      <c r="G915" s="87"/>
    </row>
    <row r="916" spans="1:7" s="123" customFormat="1">
      <c r="A916" s="122"/>
      <c r="B916" s="86"/>
      <c r="C916" s="87"/>
      <c r="D916" s="87"/>
      <c r="E916" s="87"/>
      <c r="F916" s="87"/>
      <c r="G916" s="87"/>
    </row>
    <row r="917" spans="1:7" s="123" customFormat="1">
      <c r="A917" s="122"/>
      <c r="B917" s="86"/>
      <c r="C917" s="87"/>
      <c r="D917" s="87"/>
      <c r="E917" s="87"/>
      <c r="F917" s="87"/>
      <c r="G917" s="87"/>
    </row>
    <row r="918" spans="1:7" s="123" customFormat="1">
      <c r="A918" s="122"/>
      <c r="B918" s="86"/>
      <c r="C918" s="87"/>
      <c r="D918" s="87"/>
      <c r="E918" s="87"/>
      <c r="F918" s="87"/>
      <c r="G918" s="87"/>
    </row>
    <row r="919" spans="1:7" s="123" customFormat="1">
      <c r="A919" s="122"/>
      <c r="B919" s="86"/>
      <c r="C919" s="87"/>
      <c r="D919" s="87"/>
      <c r="E919" s="87"/>
      <c r="F919" s="87"/>
      <c r="G919" s="87"/>
    </row>
    <row r="920" spans="1:7" s="123" customFormat="1">
      <c r="A920" s="122"/>
      <c r="B920" s="86"/>
      <c r="C920" s="87"/>
      <c r="D920" s="87"/>
      <c r="E920" s="87"/>
      <c r="F920" s="87"/>
      <c r="G920" s="87"/>
    </row>
    <row r="921" spans="1:7" s="123" customFormat="1">
      <c r="A921" s="122"/>
      <c r="B921" s="86"/>
      <c r="C921" s="87"/>
      <c r="D921" s="87"/>
      <c r="E921" s="87"/>
      <c r="F921" s="87"/>
      <c r="G921" s="87"/>
    </row>
    <row r="922" spans="1:7" s="123" customFormat="1">
      <c r="A922" s="122"/>
      <c r="B922" s="86"/>
      <c r="C922" s="87"/>
      <c r="D922" s="87"/>
      <c r="E922" s="87"/>
      <c r="F922" s="87"/>
      <c r="G922" s="87"/>
    </row>
    <row r="923" spans="1:7" s="123" customFormat="1">
      <c r="A923" s="122"/>
      <c r="B923" s="86"/>
      <c r="C923" s="87"/>
      <c r="D923" s="87"/>
      <c r="E923" s="87"/>
      <c r="F923" s="87"/>
      <c r="G923" s="87"/>
    </row>
    <row r="924" spans="1:7" s="123" customFormat="1">
      <c r="A924" s="122"/>
      <c r="B924" s="86"/>
      <c r="C924" s="87"/>
      <c r="D924" s="87"/>
      <c r="E924" s="87"/>
      <c r="F924" s="87"/>
      <c r="G924" s="87"/>
    </row>
    <row r="925" spans="1:7" s="123" customFormat="1">
      <c r="A925" s="122"/>
      <c r="B925" s="86"/>
      <c r="C925" s="87"/>
      <c r="D925" s="87"/>
      <c r="E925" s="87"/>
      <c r="F925" s="87"/>
      <c r="G925" s="87"/>
    </row>
    <row r="926" spans="1:7" s="123" customFormat="1">
      <c r="A926" s="122"/>
      <c r="B926" s="86"/>
      <c r="C926" s="87"/>
      <c r="D926" s="87"/>
      <c r="E926" s="87"/>
      <c r="F926" s="87"/>
      <c r="G926" s="87"/>
    </row>
    <row r="927" spans="1:7" s="123" customFormat="1">
      <c r="A927" s="122"/>
      <c r="B927" s="86"/>
      <c r="C927" s="87"/>
      <c r="D927" s="87"/>
      <c r="E927" s="87"/>
      <c r="F927" s="87"/>
      <c r="G927" s="87"/>
    </row>
    <row r="928" spans="1:7" s="123" customFormat="1">
      <c r="A928" s="122"/>
      <c r="B928" s="86"/>
      <c r="C928" s="87"/>
      <c r="D928" s="87"/>
      <c r="E928" s="87"/>
      <c r="F928" s="87"/>
      <c r="G928" s="87"/>
    </row>
    <row r="929" spans="1:7" s="123" customFormat="1">
      <c r="A929" s="122"/>
      <c r="B929" s="86"/>
      <c r="C929" s="87"/>
      <c r="D929" s="87"/>
      <c r="E929" s="87"/>
      <c r="F929" s="87"/>
      <c r="G929" s="87"/>
    </row>
    <row r="930" spans="1:7" s="123" customFormat="1">
      <c r="A930" s="122"/>
      <c r="B930" s="86"/>
      <c r="C930" s="87"/>
      <c r="D930" s="87"/>
      <c r="E930" s="87"/>
      <c r="F930" s="87"/>
      <c r="G930" s="87"/>
    </row>
    <row r="931" spans="1:7" s="123" customFormat="1">
      <c r="A931" s="122"/>
      <c r="B931" s="86"/>
      <c r="C931" s="87"/>
      <c r="D931" s="87"/>
      <c r="E931" s="87"/>
      <c r="F931" s="87"/>
      <c r="G931" s="87"/>
    </row>
    <row r="932" spans="1:7" s="123" customFormat="1">
      <c r="A932" s="122"/>
      <c r="B932" s="86"/>
      <c r="C932" s="87"/>
      <c r="D932" s="87"/>
      <c r="E932" s="87"/>
      <c r="F932" s="87"/>
      <c r="G932" s="87"/>
    </row>
    <row r="933" spans="1:7" s="123" customFormat="1">
      <c r="A933" s="122"/>
      <c r="B933" s="86"/>
      <c r="C933" s="87"/>
      <c r="D933" s="87"/>
      <c r="E933" s="87"/>
      <c r="F933" s="87"/>
      <c r="G933" s="87"/>
    </row>
    <row r="934" spans="1:7" s="123" customFormat="1">
      <c r="A934" s="122"/>
      <c r="B934" s="86"/>
      <c r="C934" s="87"/>
      <c r="D934" s="87"/>
      <c r="E934" s="87"/>
      <c r="F934" s="87"/>
      <c r="G934" s="87"/>
    </row>
    <row r="935" spans="1:7" s="123" customFormat="1">
      <c r="A935" s="122"/>
      <c r="B935" s="86"/>
      <c r="C935" s="87"/>
      <c r="D935" s="87"/>
      <c r="E935" s="87"/>
      <c r="F935" s="87"/>
      <c r="G935" s="87"/>
    </row>
    <row r="936" spans="1:7" s="123" customFormat="1">
      <c r="A936" s="122"/>
      <c r="B936" s="86"/>
      <c r="C936" s="87"/>
      <c r="D936" s="87"/>
      <c r="E936" s="87"/>
      <c r="F936" s="87"/>
      <c r="G936" s="87"/>
    </row>
    <row r="937" spans="1:7" s="123" customFormat="1">
      <c r="A937" s="122"/>
      <c r="B937" s="86"/>
      <c r="C937" s="87"/>
      <c r="D937" s="87"/>
      <c r="E937" s="87"/>
      <c r="F937" s="87"/>
      <c r="G937" s="87"/>
    </row>
    <row r="938" spans="1:7" s="123" customFormat="1">
      <c r="A938" s="122"/>
      <c r="B938" s="86"/>
      <c r="C938" s="87"/>
      <c r="D938" s="87"/>
      <c r="E938" s="87"/>
      <c r="F938" s="87"/>
      <c r="G938" s="87"/>
    </row>
    <row r="939" spans="1:7" s="123" customFormat="1">
      <c r="A939" s="122"/>
      <c r="B939" s="86"/>
      <c r="C939" s="87"/>
      <c r="D939" s="87"/>
      <c r="E939" s="87"/>
      <c r="F939" s="87"/>
      <c r="G939" s="87"/>
    </row>
    <row r="940" spans="1:7" s="123" customFormat="1">
      <c r="A940" s="122"/>
      <c r="B940" s="86"/>
      <c r="C940" s="87"/>
      <c r="D940" s="87"/>
      <c r="E940" s="87"/>
      <c r="F940" s="87"/>
      <c r="G940" s="87"/>
    </row>
    <row r="941" spans="1:7" s="123" customFormat="1">
      <c r="A941" s="122"/>
      <c r="B941" s="86"/>
      <c r="C941" s="87"/>
      <c r="D941" s="87"/>
      <c r="E941" s="87"/>
      <c r="F941" s="87"/>
      <c r="G941" s="87"/>
    </row>
    <row r="942" spans="1:7" s="123" customFormat="1">
      <c r="A942" s="122"/>
      <c r="B942" s="86"/>
      <c r="C942" s="87"/>
      <c r="D942" s="87"/>
      <c r="E942" s="87"/>
      <c r="F942" s="87"/>
      <c r="G942" s="87"/>
    </row>
    <row r="943" spans="1:7" s="123" customFormat="1">
      <c r="A943" s="122"/>
      <c r="B943" s="86"/>
      <c r="C943" s="87"/>
      <c r="D943" s="87"/>
      <c r="E943" s="87"/>
      <c r="F943" s="87"/>
      <c r="G943" s="87"/>
    </row>
    <row r="944" spans="1:7" s="123" customFormat="1">
      <c r="A944" s="122"/>
      <c r="B944" s="86"/>
      <c r="C944" s="87"/>
      <c r="D944" s="87"/>
      <c r="E944" s="87"/>
      <c r="F944" s="87"/>
      <c r="G944" s="87"/>
    </row>
    <row r="945" spans="1:7" s="123" customFormat="1">
      <c r="A945" s="122"/>
      <c r="B945" s="86"/>
      <c r="C945" s="87"/>
      <c r="D945" s="87"/>
      <c r="E945" s="87"/>
      <c r="F945" s="87"/>
      <c r="G945" s="87"/>
    </row>
    <row r="946" spans="1:7" s="123" customFormat="1">
      <c r="A946" s="122"/>
      <c r="B946" s="86"/>
      <c r="C946" s="87"/>
      <c r="D946" s="87"/>
      <c r="E946" s="87"/>
      <c r="F946" s="87"/>
      <c r="G946" s="87"/>
    </row>
    <row r="947" spans="1:7" s="123" customFormat="1">
      <c r="A947" s="122"/>
      <c r="B947" s="86"/>
      <c r="C947" s="87"/>
      <c r="D947" s="87"/>
      <c r="E947" s="87"/>
      <c r="F947" s="87"/>
      <c r="G947" s="87"/>
    </row>
    <row r="948" spans="1:7" s="123" customFormat="1">
      <c r="A948" s="122"/>
      <c r="B948" s="86"/>
      <c r="C948" s="87"/>
      <c r="D948" s="87"/>
      <c r="E948" s="87"/>
      <c r="F948" s="87"/>
      <c r="G948" s="87"/>
    </row>
    <row r="949" spans="1:7" s="123" customFormat="1">
      <c r="A949" s="122"/>
      <c r="B949" s="86"/>
      <c r="C949" s="87"/>
      <c r="D949" s="87"/>
      <c r="E949" s="87"/>
      <c r="F949" s="87"/>
      <c r="G949" s="87"/>
    </row>
    <row r="950" spans="1:7" s="123" customFormat="1">
      <c r="A950" s="122"/>
      <c r="B950" s="86"/>
      <c r="C950" s="87"/>
      <c r="D950" s="87"/>
      <c r="E950" s="87"/>
      <c r="F950" s="87"/>
      <c r="G950" s="87"/>
    </row>
    <row r="951" spans="1:7" s="123" customFormat="1">
      <c r="A951" s="122"/>
      <c r="B951" s="86"/>
      <c r="C951" s="87"/>
      <c r="D951" s="87"/>
      <c r="E951" s="87"/>
      <c r="F951" s="87"/>
      <c r="G951" s="87"/>
    </row>
    <row r="952" spans="1:7" s="123" customFormat="1">
      <c r="A952" s="122"/>
      <c r="B952" s="86"/>
      <c r="C952" s="87"/>
      <c r="D952" s="87"/>
      <c r="E952" s="87"/>
      <c r="F952" s="87"/>
      <c r="G952" s="87"/>
    </row>
    <row r="953" spans="1:7" s="123" customFormat="1">
      <c r="A953" s="122"/>
      <c r="B953" s="86"/>
      <c r="C953" s="87"/>
      <c r="D953" s="87"/>
      <c r="E953" s="87"/>
      <c r="F953" s="87"/>
      <c r="G953" s="87"/>
    </row>
    <row r="954" spans="1:7" s="123" customFormat="1">
      <c r="A954" s="122"/>
      <c r="B954" s="86"/>
      <c r="C954" s="87"/>
      <c r="D954" s="87"/>
      <c r="E954" s="87"/>
      <c r="F954" s="87"/>
      <c r="G954" s="87"/>
    </row>
    <row r="955" spans="1:7" s="123" customFormat="1">
      <c r="A955" s="122"/>
      <c r="B955" s="86"/>
      <c r="C955" s="87"/>
      <c r="D955" s="87"/>
      <c r="E955" s="87"/>
      <c r="F955" s="87"/>
      <c r="G955" s="87"/>
    </row>
    <row r="956" spans="1:7" s="123" customFormat="1">
      <c r="A956" s="122"/>
      <c r="B956" s="86"/>
      <c r="C956" s="87"/>
      <c r="D956" s="87"/>
      <c r="E956" s="87"/>
      <c r="F956" s="87"/>
      <c r="G956" s="87"/>
    </row>
    <row r="957" spans="1:7" s="123" customFormat="1">
      <c r="A957" s="122"/>
      <c r="B957" s="86"/>
      <c r="C957" s="87"/>
      <c r="D957" s="87"/>
      <c r="E957" s="87"/>
      <c r="F957" s="87"/>
      <c r="G957" s="87"/>
    </row>
    <row r="958" spans="1:7" s="123" customFormat="1">
      <c r="A958" s="122"/>
      <c r="B958" s="86"/>
      <c r="C958" s="87"/>
      <c r="D958" s="87"/>
      <c r="E958" s="87"/>
      <c r="F958" s="87"/>
      <c r="G958" s="87"/>
    </row>
    <row r="959" spans="1:7" s="123" customFormat="1">
      <c r="A959" s="122"/>
      <c r="B959" s="86"/>
      <c r="C959" s="87"/>
      <c r="D959" s="87"/>
      <c r="E959" s="87"/>
      <c r="F959" s="87"/>
      <c r="G959" s="87"/>
    </row>
    <row r="960" spans="1:7" s="123" customFormat="1">
      <c r="A960" s="122"/>
      <c r="B960" s="86"/>
      <c r="C960" s="87"/>
      <c r="D960" s="87"/>
      <c r="E960" s="87"/>
      <c r="F960" s="87"/>
      <c r="G960" s="87"/>
    </row>
    <row r="961" spans="1:7" s="123" customFormat="1">
      <c r="A961" s="122"/>
      <c r="B961" s="86"/>
      <c r="C961" s="87"/>
      <c r="D961" s="87"/>
      <c r="E961" s="87"/>
      <c r="F961" s="87"/>
      <c r="G961" s="87"/>
    </row>
    <row r="962" spans="1:7" s="123" customFormat="1">
      <c r="A962" s="122"/>
      <c r="B962" s="86"/>
      <c r="C962" s="87"/>
      <c r="D962" s="87"/>
      <c r="E962" s="87"/>
      <c r="F962" s="87"/>
      <c r="G962" s="87"/>
    </row>
    <row r="963" spans="1:7" s="123" customFormat="1">
      <c r="A963" s="122"/>
      <c r="B963" s="86"/>
      <c r="C963" s="87"/>
      <c r="D963" s="87"/>
      <c r="E963" s="87"/>
      <c r="F963" s="87"/>
      <c r="G963" s="87"/>
    </row>
    <row r="964" spans="1:7" s="123" customFormat="1">
      <c r="A964" s="122"/>
      <c r="B964" s="86"/>
      <c r="C964" s="87"/>
      <c r="D964" s="87"/>
      <c r="E964" s="87"/>
      <c r="F964" s="87"/>
      <c r="G964" s="87"/>
    </row>
    <row r="965" spans="1:7" s="123" customFormat="1">
      <c r="A965" s="122"/>
      <c r="B965" s="86"/>
      <c r="C965" s="87"/>
      <c r="D965" s="87"/>
      <c r="E965" s="87"/>
      <c r="F965" s="87"/>
      <c r="G965" s="87"/>
    </row>
    <row r="966" spans="1:7" s="123" customFormat="1">
      <c r="A966" s="122"/>
      <c r="B966" s="86"/>
      <c r="C966" s="87"/>
      <c r="D966" s="87"/>
      <c r="E966" s="87"/>
      <c r="F966" s="87"/>
      <c r="G966" s="87"/>
    </row>
    <row r="967" spans="1:7" s="123" customFormat="1">
      <c r="A967" s="122"/>
      <c r="B967" s="86"/>
      <c r="C967" s="87"/>
      <c r="D967" s="87"/>
      <c r="E967" s="87"/>
      <c r="F967" s="87"/>
      <c r="G967" s="87"/>
    </row>
    <row r="968" spans="1:7" s="123" customFormat="1">
      <c r="A968" s="122"/>
      <c r="B968" s="86"/>
      <c r="C968" s="87"/>
      <c r="D968" s="87"/>
      <c r="E968" s="87"/>
      <c r="F968" s="87"/>
      <c r="G968" s="87"/>
    </row>
    <row r="969" spans="1:7" s="123" customFormat="1">
      <c r="A969" s="122"/>
      <c r="B969" s="86"/>
      <c r="C969" s="87"/>
      <c r="D969" s="87"/>
      <c r="E969" s="87"/>
      <c r="F969" s="87"/>
      <c r="G969" s="87"/>
    </row>
    <row r="970" spans="1:7" s="123" customFormat="1">
      <c r="A970" s="122"/>
      <c r="B970" s="86"/>
      <c r="C970" s="87"/>
      <c r="D970" s="87"/>
      <c r="E970" s="87"/>
      <c r="F970" s="87"/>
      <c r="G970" s="87"/>
    </row>
    <row r="971" spans="1:7" s="123" customFormat="1">
      <c r="A971" s="122"/>
      <c r="B971" s="86"/>
      <c r="C971" s="87"/>
      <c r="D971" s="87"/>
      <c r="E971" s="87"/>
      <c r="F971" s="87"/>
      <c r="G971" s="87"/>
    </row>
    <row r="972" spans="1:7" s="123" customFormat="1">
      <c r="A972" s="122"/>
      <c r="B972" s="86"/>
      <c r="C972" s="87"/>
      <c r="D972" s="87"/>
      <c r="E972" s="87"/>
      <c r="F972" s="87"/>
      <c r="G972" s="87"/>
    </row>
    <row r="973" spans="1:7" s="123" customFormat="1">
      <c r="A973" s="122"/>
      <c r="B973" s="86"/>
      <c r="C973" s="87"/>
      <c r="D973" s="87"/>
      <c r="E973" s="87"/>
      <c r="F973" s="87"/>
      <c r="G973" s="87"/>
    </row>
    <row r="974" spans="1:7" s="123" customFormat="1">
      <c r="A974" s="122"/>
      <c r="B974" s="86"/>
      <c r="C974" s="87"/>
      <c r="D974" s="87"/>
      <c r="E974" s="87"/>
      <c r="F974" s="87"/>
      <c r="G974" s="87"/>
    </row>
    <row r="975" spans="1:7" s="123" customFormat="1">
      <c r="A975" s="122"/>
      <c r="B975" s="86"/>
      <c r="C975" s="87"/>
      <c r="D975" s="87"/>
      <c r="E975" s="87"/>
      <c r="F975" s="87"/>
      <c r="G975" s="87"/>
    </row>
    <row r="976" spans="1:7" s="123" customFormat="1">
      <c r="A976" s="122"/>
      <c r="B976" s="86"/>
      <c r="C976" s="87"/>
      <c r="D976" s="87"/>
      <c r="E976" s="87"/>
      <c r="F976" s="87"/>
      <c r="G976" s="87"/>
    </row>
    <row r="977" spans="1:7" s="123" customFormat="1">
      <c r="A977" s="122"/>
      <c r="B977" s="86"/>
      <c r="C977" s="87"/>
      <c r="D977" s="87"/>
      <c r="E977" s="87"/>
      <c r="F977" s="87"/>
      <c r="G977" s="87"/>
    </row>
    <row r="978" spans="1:7" s="123" customFormat="1">
      <c r="A978" s="122"/>
      <c r="B978" s="86"/>
      <c r="C978" s="87"/>
      <c r="D978" s="87"/>
      <c r="E978" s="87"/>
      <c r="F978" s="87"/>
      <c r="G978" s="87"/>
    </row>
    <row r="979" spans="1:7" s="123" customFormat="1">
      <c r="A979" s="122"/>
      <c r="B979" s="86"/>
      <c r="C979" s="87"/>
      <c r="D979" s="87"/>
      <c r="E979" s="87"/>
      <c r="F979" s="87"/>
      <c r="G979" s="87"/>
    </row>
    <row r="980" spans="1:7" s="123" customFormat="1">
      <c r="A980" s="122"/>
      <c r="B980" s="86"/>
      <c r="C980" s="87"/>
      <c r="D980" s="87"/>
      <c r="E980" s="87"/>
      <c r="F980" s="87"/>
      <c r="G980" s="87"/>
    </row>
    <row r="981" spans="1:7" s="123" customFormat="1">
      <c r="A981" s="122"/>
      <c r="B981" s="86"/>
      <c r="C981" s="87"/>
      <c r="D981" s="87"/>
      <c r="E981" s="87"/>
      <c r="F981" s="87"/>
      <c r="G981" s="87"/>
    </row>
    <row r="982" spans="1:7" s="123" customFormat="1">
      <c r="A982" s="122"/>
      <c r="B982" s="86"/>
      <c r="C982" s="87"/>
      <c r="D982" s="87"/>
      <c r="E982" s="87"/>
      <c r="F982" s="87"/>
      <c r="G982" s="87"/>
    </row>
    <row r="983" spans="1:7" s="123" customFormat="1">
      <c r="A983" s="122"/>
      <c r="B983" s="86"/>
      <c r="C983" s="87"/>
      <c r="D983" s="87"/>
      <c r="E983" s="87"/>
      <c r="F983" s="87"/>
      <c r="G983" s="87"/>
    </row>
    <row r="984" spans="1:7" s="123" customFormat="1">
      <c r="A984" s="122"/>
      <c r="B984" s="86"/>
      <c r="C984" s="87"/>
      <c r="D984" s="87"/>
      <c r="E984" s="87"/>
      <c r="F984" s="87"/>
      <c r="G984" s="87"/>
    </row>
    <row r="985" spans="1:7" s="123" customFormat="1">
      <c r="A985" s="122"/>
      <c r="B985" s="86"/>
      <c r="C985" s="87"/>
      <c r="D985" s="87"/>
      <c r="E985" s="87"/>
      <c r="F985" s="87"/>
      <c r="G985" s="87"/>
    </row>
    <row r="986" spans="1:7" s="123" customFormat="1">
      <c r="A986" s="122"/>
      <c r="B986" s="86"/>
      <c r="C986" s="87"/>
      <c r="D986" s="87"/>
      <c r="E986" s="87"/>
      <c r="F986" s="87"/>
      <c r="G986" s="87"/>
    </row>
    <row r="987" spans="1:7" s="123" customFormat="1">
      <c r="A987" s="122"/>
      <c r="B987" s="86"/>
      <c r="C987" s="87"/>
      <c r="D987" s="87"/>
      <c r="E987" s="87"/>
      <c r="F987" s="87"/>
      <c r="G987" s="87"/>
    </row>
    <row r="988" spans="1:7" s="123" customFormat="1">
      <c r="A988" s="122"/>
      <c r="B988" s="86"/>
      <c r="C988" s="87"/>
      <c r="D988" s="87"/>
      <c r="E988" s="87"/>
      <c r="F988" s="87"/>
      <c r="G988" s="87"/>
    </row>
    <row r="989" spans="1:7" s="123" customFormat="1">
      <c r="A989" s="122"/>
      <c r="B989" s="86"/>
      <c r="C989" s="87"/>
      <c r="D989" s="87"/>
      <c r="E989" s="87"/>
      <c r="F989" s="87"/>
      <c r="G989" s="87"/>
    </row>
    <row r="990" spans="1:7" s="123" customFormat="1">
      <c r="A990" s="122"/>
      <c r="B990" s="86"/>
      <c r="C990" s="87"/>
      <c r="D990" s="87"/>
      <c r="E990" s="87"/>
      <c r="F990" s="87"/>
      <c r="G990" s="87"/>
    </row>
    <row r="991" spans="1:7" s="123" customFormat="1">
      <c r="A991" s="122"/>
      <c r="B991" s="86"/>
      <c r="C991" s="87"/>
      <c r="D991" s="87"/>
      <c r="E991" s="87"/>
      <c r="F991" s="87"/>
      <c r="G991" s="87"/>
    </row>
    <row r="992" spans="1:7" s="123" customFormat="1">
      <c r="A992" s="122"/>
      <c r="B992" s="86"/>
      <c r="C992" s="87"/>
      <c r="D992" s="87"/>
      <c r="E992" s="87"/>
      <c r="F992" s="87"/>
      <c r="G992" s="87"/>
    </row>
    <row r="993" spans="1:7" s="123" customFormat="1">
      <c r="A993" s="122"/>
      <c r="B993" s="86"/>
      <c r="C993" s="87"/>
      <c r="D993" s="87"/>
      <c r="E993" s="87"/>
      <c r="F993" s="87"/>
      <c r="G993" s="87"/>
    </row>
    <row r="994" spans="1:7" s="123" customFormat="1">
      <c r="A994" s="122"/>
      <c r="B994" s="86"/>
      <c r="C994" s="87"/>
      <c r="D994" s="87"/>
      <c r="E994" s="87"/>
      <c r="F994" s="87"/>
      <c r="G994" s="87"/>
    </row>
    <row r="995" spans="1:7" s="123" customFormat="1">
      <c r="A995" s="122"/>
      <c r="B995" s="86"/>
      <c r="C995" s="87"/>
      <c r="D995" s="87"/>
      <c r="E995" s="87"/>
      <c r="F995" s="87"/>
      <c r="G995" s="87"/>
    </row>
    <row r="996" spans="1:7" s="123" customFormat="1">
      <c r="A996" s="122"/>
      <c r="B996" s="86"/>
      <c r="C996" s="87"/>
      <c r="D996" s="87"/>
      <c r="E996" s="87"/>
      <c r="F996" s="87"/>
      <c r="G996" s="87"/>
    </row>
    <row r="997" spans="1:7" s="123" customFormat="1">
      <c r="A997" s="122"/>
      <c r="B997" s="86"/>
      <c r="C997" s="87"/>
      <c r="D997" s="87"/>
      <c r="E997" s="87"/>
      <c r="F997" s="87"/>
      <c r="G997" s="87"/>
    </row>
    <row r="998" spans="1:7" s="123" customFormat="1">
      <c r="A998" s="122"/>
      <c r="B998" s="86"/>
      <c r="C998" s="87"/>
      <c r="D998" s="87"/>
      <c r="E998" s="87"/>
      <c r="F998" s="87"/>
      <c r="G998" s="87"/>
    </row>
    <row r="999" spans="1:7" s="123" customFormat="1">
      <c r="A999" s="122"/>
      <c r="B999" s="86"/>
      <c r="C999" s="87"/>
      <c r="D999" s="87"/>
      <c r="E999" s="87"/>
      <c r="F999" s="87"/>
      <c r="G999" s="87"/>
    </row>
    <row r="1000" spans="1:7" s="123" customFormat="1">
      <c r="A1000" s="122"/>
      <c r="B1000" s="86"/>
      <c r="C1000" s="87"/>
      <c r="D1000" s="87"/>
      <c r="E1000" s="87"/>
      <c r="F1000" s="87"/>
      <c r="G1000" s="87"/>
    </row>
    <row r="1001" spans="1:7" s="123" customFormat="1">
      <c r="A1001" s="122"/>
      <c r="B1001" s="86"/>
      <c r="C1001" s="87"/>
      <c r="D1001" s="87"/>
      <c r="E1001" s="87"/>
      <c r="F1001" s="87"/>
      <c r="G1001" s="87"/>
    </row>
    <row r="1002" spans="1:7" s="123" customFormat="1">
      <c r="A1002" s="122"/>
      <c r="B1002" s="86"/>
      <c r="C1002" s="87"/>
      <c r="D1002" s="87"/>
      <c r="E1002" s="87"/>
      <c r="F1002" s="87"/>
      <c r="G1002" s="87"/>
    </row>
    <row r="1003" spans="1:7" s="123" customFormat="1">
      <c r="A1003" s="122"/>
      <c r="B1003" s="86"/>
      <c r="C1003" s="87"/>
      <c r="D1003" s="87"/>
      <c r="E1003" s="87"/>
      <c r="F1003" s="87"/>
      <c r="G1003" s="87"/>
    </row>
    <row r="1004" spans="1:7" s="123" customFormat="1">
      <c r="A1004" s="122"/>
      <c r="B1004" s="86"/>
      <c r="C1004" s="87"/>
      <c r="D1004" s="87"/>
      <c r="E1004" s="87"/>
      <c r="F1004" s="87"/>
      <c r="G1004" s="87"/>
    </row>
    <row r="1005" spans="1:7" s="123" customFormat="1">
      <c r="A1005" s="122"/>
      <c r="B1005" s="86"/>
      <c r="C1005" s="87"/>
      <c r="D1005" s="87"/>
      <c r="E1005" s="87"/>
      <c r="F1005" s="87"/>
      <c r="G1005" s="87"/>
    </row>
    <row r="1006" spans="1:7" s="123" customFormat="1">
      <c r="A1006" s="122"/>
      <c r="B1006" s="86"/>
      <c r="C1006" s="87"/>
      <c r="D1006" s="87"/>
      <c r="E1006" s="87"/>
      <c r="F1006" s="87"/>
      <c r="G1006" s="87"/>
    </row>
    <row r="1007" spans="1:7" s="123" customFormat="1">
      <c r="A1007" s="122"/>
      <c r="B1007" s="86"/>
      <c r="C1007" s="87"/>
      <c r="D1007" s="87"/>
      <c r="E1007" s="87"/>
      <c r="F1007" s="87"/>
      <c r="G1007" s="87"/>
    </row>
    <row r="1008" spans="1:7" s="123" customFormat="1">
      <c r="A1008" s="122"/>
      <c r="B1008" s="86"/>
      <c r="C1008" s="87"/>
      <c r="D1008" s="87"/>
      <c r="E1008" s="87"/>
      <c r="F1008" s="87"/>
      <c r="G1008" s="87"/>
    </row>
    <row r="1009" spans="1:7" s="123" customFormat="1">
      <c r="A1009" s="122"/>
      <c r="B1009" s="86"/>
      <c r="C1009" s="87"/>
      <c r="D1009" s="87"/>
      <c r="E1009" s="87"/>
      <c r="F1009" s="87"/>
      <c r="G1009" s="87"/>
    </row>
    <row r="1010" spans="1:7" s="123" customFormat="1">
      <c r="A1010" s="122"/>
      <c r="B1010" s="86"/>
      <c r="C1010" s="87"/>
      <c r="D1010" s="87"/>
      <c r="E1010" s="87"/>
      <c r="F1010" s="87"/>
      <c r="G1010" s="87"/>
    </row>
    <row r="1011" spans="1:7" s="123" customFormat="1">
      <c r="A1011" s="122"/>
      <c r="B1011" s="86"/>
      <c r="C1011" s="87"/>
      <c r="D1011" s="87"/>
      <c r="E1011" s="87"/>
      <c r="F1011" s="87"/>
      <c r="G1011" s="87"/>
    </row>
    <row r="1012" spans="1:7" s="123" customFormat="1">
      <c r="A1012" s="122"/>
      <c r="B1012" s="86"/>
      <c r="C1012" s="87"/>
      <c r="D1012" s="87"/>
      <c r="E1012" s="87"/>
      <c r="F1012" s="87"/>
      <c r="G1012" s="87"/>
    </row>
    <row r="1013" spans="1:7" s="123" customFormat="1">
      <c r="A1013" s="122"/>
      <c r="B1013" s="86"/>
      <c r="C1013" s="87"/>
      <c r="D1013" s="87"/>
      <c r="E1013" s="87"/>
      <c r="F1013" s="87"/>
      <c r="G1013" s="87"/>
    </row>
    <row r="1014" spans="1:7" s="123" customFormat="1">
      <c r="A1014" s="122"/>
      <c r="B1014" s="86"/>
      <c r="C1014" s="87"/>
      <c r="D1014" s="87"/>
      <c r="E1014" s="87"/>
      <c r="F1014" s="87"/>
      <c r="G1014" s="87"/>
    </row>
    <row r="1015" spans="1:7" s="123" customFormat="1">
      <c r="A1015" s="122"/>
      <c r="B1015" s="86"/>
      <c r="C1015" s="87"/>
      <c r="D1015" s="87"/>
      <c r="E1015" s="87"/>
      <c r="F1015" s="87"/>
      <c r="G1015" s="87"/>
    </row>
    <row r="1016" spans="1:7" s="123" customFormat="1">
      <c r="A1016" s="122"/>
      <c r="B1016" s="86"/>
      <c r="C1016" s="87"/>
      <c r="D1016" s="87"/>
      <c r="E1016" s="87"/>
      <c r="F1016" s="87"/>
      <c r="G1016" s="87"/>
    </row>
    <row r="1017" spans="1:7" s="123" customFormat="1">
      <c r="A1017" s="122"/>
      <c r="B1017" s="86"/>
      <c r="C1017" s="87"/>
      <c r="D1017" s="87"/>
      <c r="E1017" s="87"/>
      <c r="F1017" s="87"/>
      <c r="G1017" s="87"/>
    </row>
    <row r="1018" spans="1:7" s="123" customFormat="1">
      <c r="A1018" s="122"/>
      <c r="B1018" s="86"/>
      <c r="C1018" s="87"/>
      <c r="D1018" s="87"/>
      <c r="E1018" s="87"/>
      <c r="F1018" s="87"/>
      <c r="G1018" s="87"/>
    </row>
    <row r="1019" spans="1:7" s="123" customFormat="1">
      <c r="A1019" s="122"/>
      <c r="B1019" s="86"/>
      <c r="C1019" s="87"/>
      <c r="D1019" s="87"/>
      <c r="E1019" s="87"/>
      <c r="F1019" s="87"/>
      <c r="G1019" s="87"/>
    </row>
    <row r="1020" spans="1:7" s="123" customFormat="1">
      <c r="A1020" s="122"/>
      <c r="B1020" s="86"/>
      <c r="C1020" s="87"/>
      <c r="D1020" s="87"/>
      <c r="E1020" s="87"/>
      <c r="F1020" s="87"/>
      <c r="G1020" s="87"/>
    </row>
    <row r="1021" spans="1:7" s="123" customFormat="1">
      <c r="A1021" s="122"/>
      <c r="B1021" s="86"/>
      <c r="C1021" s="87"/>
      <c r="D1021" s="87"/>
      <c r="E1021" s="87"/>
      <c r="F1021" s="87"/>
      <c r="G1021" s="87"/>
    </row>
    <row r="1022" spans="1:7" s="123" customFormat="1">
      <c r="A1022" s="122"/>
      <c r="B1022" s="86"/>
      <c r="C1022" s="87"/>
      <c r="D1022" s="87"/>
      <c r="E1022" s="87"/>
      <c r="F1022" s="87"/>
      <c r="G1022" s="87"/>
    </row>
    <row r="1023" spans="1:7" s="123" customFormat="1">
      <c r="A1023" s="122"/>
      <c r="B1023" s="86"/>
      <c r="C1023" s="87"/>
      <c r="D1023" s="87"/>
      <c r="E1023" s="87"/>
      <c r="F1023" s="87"/>
      <c r="G1023" s="87"/>
    </row>
    <row r="1024" spans="1:7" s="123" customFormat="1">
      <c r="A1024" s="122"/>
      <c r="B1024" s="86"/>
      <c r="C1024" s="87"/>
      <c r="D1024" s="87"/>
      <c r="E1024" s="87"/>
      <c r="F1024" s="87"/>
      <c r="G1024" s="87"/>
    </row>
    <row r="1025" spans="1:7" s="123" customFormat="1">
      <c r="A1025" s="122"/>
      <c r="B1025" s="86"/>
      <c r="C1025" s="87"/>
      <c r="D1025" s="87"/>
      <c r="E1025" s="87"/>
      <c r="F1025" s="87"/>
      <c r="G1025" s="87"/>
    </row>
    <row r="1026" spans="1:7" s="123" customFormat="1">
      <c r="A1026" s="122"/>
      <c r="B1026" s="86"/>
      <c r="C1026" s="87"/>
      <c r="D1026" s="87"/>
      <c r="E1026" s="87"/>
      <c r="F1026" s="87"/>
      <c r="G1026" s="87"/>
    </row>
    <row r="1027" spans="1:7" s="123" customFormat="1">
      <c r="A1027" s="122"/>
      <c r="B1027" s="86"/>
      <c r="C1027" s="87"/>
      <c r="D1027" s="87"/>
      <c r="E1027" s="87"/>
      <c r="F1027" s="87"/>
      <c r="G1027" s="87"/>
    </row>
    <row r="1028" spans="1:7" s="123" customFormat="1">
      <c r="A1028" s="122"/>
      <c r="B1028" s="86"/>
      <c r="C1028" s="87"/>
      <c r="D1028" s="87"/>
      <c r="E1028" s="87"/>
      <c r="F1028" s="87"/>
      <c r="G1028" s="87"/>
    </row>
    <row r="1029" spans="1:7" s="123" customFormat="1">
      <c r="A1029" s="122"/>
      <c r="B1029" s="86"/>
      <c r="C1029" s="87"/>
      <c r="D1029" s="87"/>
      <c r="E1029" s="87"/>
      <c r="F1029" s="87"/>
      <c r="G1029" s="87"/>
    </row>
    <row r="1030" spans="1:7" s="123" customFormat="1">
      <c r="A1030" s="122"/>
      <c r="B1030" s="86"/>
      <c r="C1030" s="87"/>
      <c r="D1030" s="87"/>
      <c r="E1030" s="87"/>
      <c r="F1030" s="87"/>
      <c r="G1030" s="87"/>
    </row>
    <row r="1031" spans="1:7" s="123" customFormat="1">
      <c r="A1031" s="122"/>
      <c r="B1031" s="86"/>
      <c r="C1031" s="87"/>
      <c r="D1031" s="87"/>
      <c r="E1031" s="87"/>
      <c r="F1031" s="87"/>
      <c r="G1031" s="87"/>
    </row>
    <row r="1032" spans="1:7" s="123" customFormat="1">
      <c r="A1032" s="122"/>
      <c r="B1032" s="86"/>
      <c r="C1032" s="87"/>
      <c r="D1032" s="87"/>
      <c r="E1032" s="87"/>
      <c r="F1032" s="87"/>
      <c r="G1032" s="87"/>
    </row>
    <row r="1033" spans="1:7" s="123" customFormat="1">
      <c r="A1033" s="122"/>
      <c r="B1033" s="86"/>
      <c r="C1033" s="87"/>
      <c r="D1033" s="87"/>
      <c r="E1033" s="87"/>
      <c r="F1033" s="87"/>
      <c r="G1033" s="87"/>
    </row>
    <row r="1034" spans="1:7" s="123" customFormat="1">
      <c r="A1034" s="122"/>
      <c r="B1034" s="86"/>
      <c r="C1034" s="87"/>
      <c r="D1034" s="87"/>
      <c r="E1034" s="87"/>
      <c r="F1034" s="87"/>
      <c r="G1034" s="87"/>
    </row>
    <row r="1035" spans="1:7" s="123" customFormat="1">
      <c r="A1035" s="122"/>
      <c r="B1035" s="86"/>
      <c r="C1035" s="87"/>
      <c r="D1035" s="87"/>
      <c r="E1035" s="87"/>
      <c r="F1035" s="87"/>
      <c r="G1035" s="87"/>
    </row>
    <row r="1036" spans="1:7" s="123" customFormat="1">
      <c r="A1036" s="122"/>
      <c r="B1036" s="86"/>
      <c r="C1036" s="87"/>
      <c r="D1036" s="87"/>
      <c r="E1036" s="87"/>
      <c r="F1036" s="87"/>
      <c r="G1036" s="87"/>
    </row>
    <row r="1037" spans="1:7" s="123" customFormat="1">
      <c r="A1037" s="122"/>
      <c r="B1037" s="86"/>
      <c r="C1037" s="87"/>
      <c r="D1037" s="87"/>
      <c r="E1037" s="87"/>
      <c r="F1037" s="87"/>
      <c r="G1037" s="87"/>
    </row>
    <row r="1038" spans="1:7" s="123" customFormat="1">
      <c r="A1038" s="122"/>
      <c r="B1038" s="86"/>
      <c r="C1038" s="87"/>
      <c r="D1038" s="87"/>
      <c r="E1038" s="87"/>
      <c r="F1038" s="87"/>
      <c r="G1038" s="87"/>
    </row>
    <row r="1039" spans="1:7" s="123" customFormat="1">
      <c r="A1039" s="122"/>
      <c r="B1039" s="86"/>
      <c r="C1039" s="87"/>
      <c r="D1039" s="87"/>
      <c r="E1039" s="87"/>
      <c r="F1039" s="87"/>
      <c r="G1039" s="87"/>
    </row>
    <row r="1040" spans="1:7" s="123" customFormat="1">
      <c r="A1040" s="122"/>
      <c r="B1040" s="86"/>
      <c r="C1040" s="87"/>
      <c r="D1040" s="87"/>
      <c r="E1040" s="87"/>
      <c r="F1040" s="87"/>
      <c r="G1040" s="87"/>
    </row>
    <row r="1041" spans="1:7" s="123" customFormat="1">
      <c r="A1041" s="122"/>
      <c r="B1041" s="86"/>
      <c r="C1041" s="87"/>
      <c r="D1041" s="87"/>
      <c r="E1041" s="87"/>
      <c r="F1041" s="87"/>
      <c r="G1041" s="87"/>
    </row>
    <row r="1042" spans="1:7" s="123" customFormat="1">
      <c r="A1042" s="122"/>
      <c r="B1042" s="86"/>
      <c r="C1042" s="87"/>
      <c r="D1042" s="87"/>
      <c r="E1042" s="87"/>
      <c r="F1042" s="87"/>
      <c r="G1042" s="87"/>
    </row>
    <row r="1043" spans="1:7" s="123" customFormat="1">
      <c r="A1043" s="122"/>
      <c r="B1043" s="86"/>
      <c r="C1043" s="87"/>
      <c r="D1043" s="87"/>
      <c r="E1043" s="87"/>
      <c r="F1043" s="87"/>
      <c r="G1043" s="87"/>
    </row>
    <row r="1044" spans="1:7" s="123" customFormat="1">
      <c r="A1044" s="122"/>
      <c r="B1044" s="86"/>
      <c r="C1044" s="87"/>
      <c r="D1044" s="87"/>
      <c r="E1044" s="87"/>
      <c r="F1044" s="87"/>
      <c r="G1044" s="87"/>
    </row>
    <row r="1045" spans="1:7" s="123" customFormat="1">
      <c r="A1045" s="122"/>
      <c r="B1045" s="86"/>
      <c r="C1045" s="87"/>
      <c r="D1045" s="87"/>
      <c r="E1045" s="87"/>
      <c r="F1045" s="87"/>
      <c r="G1045" s="87"/>
    </row>
    <row r="1046" spans="1:7" s="123" customFormat="1">
      <c r="A1046" s="122"/>
      <c r="B1046" s="86"/>
      <c r="C1046" s="87"/>
      <c r="D1046" s="87"/>
      <c r="E1046" s="87"/>
      <c r="F1046" s="87"/>
      <c r="G1046" s="87"/>
    </row>
    <row r="1047" spans="1:7" s="123" customFormat="1">
      <c r="A1047" s="122"/>
      <c r="B1047" s="86"/>
      <c r="C1047" s="87"/>
      <c r="D1047" s="87"/>
      <c r="E1047" s="87"/>
      <c r="F1047" s="87"/>
      <c r="G1047" s="87"/>
    </row>
    <row r="1048" spans="1:7" s="123" customFormat="1">
      <c r="A1048" s="122"/>
      <c r="B1048" s="86"/>
      <c r="C1048" s="87"/>
      <c r="D1048" s="87"/>
      <c r="E1048" s="87"/>
      <c r="F1048" s="87"/>
      <c r="G1048" s="87"/>
    </row>
    <row r="1049" spans="1:7" s="123" customFormat="1">
      <c r="A1049" s="122"/>
      <c r="B1049" s="86"/>
      <c r="C1049" s="87"/>
      <c r="D1049" s="87"/>
      <c r="E1049" s="87"/>
      <c r="F1049" s="87"/>
      <c r="G1049" s="87"/>
    </row>
    <row r="1050" spans="1:7" s="123" customFormat="1">
      <c r="A1050" s="122"/>
      <c r="B1050" s="86"/>
      <c r="C1050" s="87"/>
      <c r="D1050" s="87"/>
      <c r="E1050" s="87"/>
      <c r="F1050" s="87"/>
      <c r="G1050" s="87"/>
    </row>
    <row r="1051" spans="1:7" s="123" customFormat="1">
      <c r="A1051" s="122"/>
      <c r="B1051" s="86"/>
      <c r="C1051" s="87"/>
      <c r="D1051" s="87"/>
      <c r="E1051" s="87"/>
      <c r="F1051" s="87"/>
      <c r="G1051" s="87"/>
    </row>
    <row r="1052" spans="1:7" s="123" customFormat="1">
      <c r="A1052" s="122"/>
      <c r="B1052" s="86"/>
      <c r="C1052" s="87"/>
      <c r="D1052" s="87"/>
      <c r="E1052" s="87"/>
      <c r="F1052" s="87"/>
      <c r="G1052" s="87"/>
    </row>
    <row r="1053" spans="1:7" s="123" customFormat="1">
      <c r="A1053" s="122"/>
      <c r="B1053" s="86"/>
      <c r="C1053" s="87"/>
      <c r="D1053" s="87"/>
      <c r="E1053" s="87"/>
      <c r="F1053" s="87"/>
      <c r="G1053" s="87"/>
    </row>
    <row r="1054" spans="1:7" s="123" customFormat="1">
      <c r="A1054" s="122"/>
      <c r="B1054" s="86"/>
      <c r="C1054" s="87"/>
      <c r="D1054" s="87"/>
      <c r="E1054" s="87"/>
      <c r="F1054" s="87"/>
      <c r="G1054" s="87"/>
    </row>
    <row r="1055" spans="1:7" s="123" customFormat="1">
      <c r="A1055" s="122"/>
      <c r="B1055" s="86"/>
      <c r="C1055" s="87"/>
      <c r="D1055" s="87"/>
      <c r="E1055" s="87"/>
      <c r="F1055" s="87"/>
      <c r="G1055" s="87"/>
    </row>
    <row r="1056" spans="1:7" s="123" customFormat="1">
      <c r="A1056" s="122"/>
      <c r="B1056" s="86"/>
      <c r="C1056" s="87"/>
      <c r="D1056" s="87"/>
      <c r="E1056" s="87"/>
      <c r="F1056" s="87"/>
      <c r="G1056" s="87"/>
    </row>
    <row r="1057" spans="1:7" s="123" customFormat="1">
      <c r="A1057" s="122"/>
      <c r="B1057" s="86"/>
      <c r="C1057" s="87"/>
      <c r="D1057" s="87"/>
      <c r="E1057" s="87"/>
      <c r="F1057" s="87"/>
      <c r="G1057" s="87"/>
    </row>
    <row r="1058" spans="1:7" s="123" customFormat="1">
      <c r="A1058" s="122"/>
      <c r="B1058" s="86"/>
      <c r="C1058" s="87"/>
      <c r="D1058" s="87"/>
      <c r="E1058" s="87"/>
      <c r="F1058" s="87"/>
      <c r="G1058" s="87"/>
    </row>
    <row r="1059" spans="1:7" s="123" customFormat="1">
      <c r="A1059" s="122"/>
      <c r="B1059" s="86"/>
      <c r="C1059" s="87"/>
      <c r="D1059" s="87"/>
      <c r="E1059" s="87"/>
      <c r="F1059" s="87"/>
      <c r="G1059" s="87"/>
    </row>
    <row r="1060" spans="1:7" s="123" customFormat="1">
      <c r="A1060" s="122"/>
      <c r="B1060" s="86"/>
      <c r="C1060" s="87"/>
      <c r="D1060" s="87"/>
      <c r="E1060" s="87"/>
      <c r="F1060" s="87"/>
      <c r="G1060" s="87"/>
    </row>
    <row r="1061" spans="1:7" s="123" customFormat="1">
      <c r="A1061" s="122"/>
      <c r="B1061" s="86"/>
      <c r="C1061" s="87"/>
      <c r="D1061" s="87"/>
      <c r="E1061" s="87"/>
      <c r="F1061" s="87"/>
      <c r="G1061" s="87"/>
    </row>
    <row r="1062" spans="1:7" s="123" customFormat="1">
      <c r="A1062" s="122"/>
      <c r="B1062" s="86"/>
      <c r="C1062" s="87"/>
      <c r="D1062" s="87"/>
      <c r="E1062" s="87"/>
      <c r="F1062" s="87"/>
      <c r="G1062" s="87"/>
    </row>
    <row r="1063" spans="1:7" s="123" customFormat="1">
      <c r="A1063" s="122"/>
      <c r="B1063" s="86"/>
      <c r="C1063" s="87"/>
      <c r="D1063" s="87"/>
      <c r="E1063" s="87"/>
      <c r="F1063" s="87"/>
      <c r="G1063" s="87"/>
    </row>
    <row r="1064" spans="1:7" s="123" customFormat="1">
      <c r="A1064" s="122"/>
      <c r="B1064" s="86"/>
      <c r="C1064" s="87"/>
      <c r="D1064" s="87"/>
      <c r="E1064" s="87"/>
      <c r="F1064" s="87"/>
      <c r="G1064" s="87"/>
    </row>
    <row r="1065" spans="1:7" s="123" customFormat="1">
      <c r="A1065" s="122"/>
      <c r="B1065" s="86"/>
      <c r="C1065" s="87"/>
      <c r="D1065" s="87"/>
      <c r="E1065" s="87"/>
      <c r="F1065" s="87"/>
      <c r="G1065" s="87"/>
    </row>
    <row r="1066" spans="1:7" s="123" customFormat="1">
      <c r="A1066" s="122"/>
      <c r="B1066" s="86"/>
      <c r="C1066" s="87"/>
      <c r="D1066" s="87"/>
      <c r="E1066" s="87"/>
      <c r="F1066" s="87"/>
      <c r="G1066" s="87"/>
    </row>
    <row r="1067" spans="1:7" s="123" customFormat="1">
      <c r="A1067" s="122"/>
      <c r="B1067" s="86"/>
      <c r="C1067" s="87"/>
      <c r="D1067" s="87"/>
      <c r="E1067" s="87"/>
      <c r="F1067" s="87"/>
      <c r="G1067" s="87"/>
    </row>
    <row r="1068" spans="1:7" s="123" customFormat="1">
      <c r="A1068" s="122"/>
      <c r="B1068" s="86"/>
      <c r="C1068" s="87"/>
      <c r="D1068" s="87"/>
      <c r="E1068" s="87"/>
      <c r="F1068" s="87"/>
      <c r="G1068" s="87"/>
    </row>
    <row r="1069" spans="1:7" s="123" customFormat="1">
      <c r="A1069" s="122"/>
      <c r="B1069" s="86"/>
      <c r="C1069" s="87"/>
      <c r="D1069" s="87"/>
      <c r="E1069" s="87"/>
      <c r="F1069" s="87"/>
      <c r="G1069" s="87"/>
    </row>
    <row r="1070" spans="1:7" s="123" customFormat="1">
      <c r="A1070" s="122"/>
      <c r="B1070" s="86"/>
      <c r="C1070" s="87"/>
      <c r="D1070" s="87"/>
      <c r="E1070" s="87"/>
      <c r="F1070" s="87"/>
      <c r="G1070" s="87"/>
    </row>
    <row r="1071" spans="1:7" s="123" customFormat="1">
      <c r="A1071" s="122"/>
      <c r="B1071" s="86"/>
      <c r="C1071" s="87"/>
      <c r="D1071" s="87"/>
      <c r="E1071" s="87"/>
      <c r="F1071" s="87"/>
      <c r="G1071" s="87"/>
    </row>
    <row r="1072" spans="1:7" s="123" customFormat="1">
      <c r="A1072" s="122"/>
      <c r="B1072" s="86"/>
      <c r="C1072" s="87"/>
      <c r="D1072" s="87"/>
      <c r="E1072" s="87"/>
      <c r="F1072" s="87"/>
      <c r="G1072" s="87"/>
    </row>
    <row r="1073" spans="1:7" s="123" customFormat="1">
      <c r="A1073" s="122"/>
      <c r="B1073" s="86"/>
      <c r="C1073" s="87"/>
      <c r="D1073" s="87"/>
      <c r="E1073" s="87"/>
      <c r="F1073" s="87"/>
      <c r="G1073" s="87"/>
    </row>
    <row r="1074" spans="1:7" s="123" customFormat="1">
      <c r="A1074" s="122"/>
      <c r="B1074" s="86"/>
      <c r="C1074" s="87"/>
      <c r="D1074" s="87"/>
      <c r="E1074" s="87"/>
      <c r="F1074" s="87"/>
      <c r="G1074" s="87"/>
    </row>
    <row r="1075" spans="1:7" s="123" customFormat="1">
      <c r="A1075" s="122"/>
      <c r="B1075" s="86"/>
      <c r="C1075" s="87"/>
      <c r="D1075" s="87"/>
      <c r="E1075" s="87"/>
      <c r="F1075" s="87"/>
      <c r="G1075" s="87"/>
    </row>
    <row r="1076" spans="1:7" s="123" customFormat="1">
      <c r="A1076" s="122"/>
      <c r="B1076" s="86"/>
      <c r="C1076" s="87"/>
      <c r="D1076" s="87"/>
      <c r="E1076" s="87"/>
      <c r="F1076" s="87"/>
      <c r="G1076" s="87"/>
    </row>
    <row r="1077" spans="1:7" s="123" customFormat="1">
      <c r="A1077" s="122"/>
      <c r="B1077" s="86"/>
      <c r="C1077" s="87"/>
      <c r="D1077" s="87"/>
      <c r="E1077" s="87"/>
      <c r="F1077" s="87"/>
      <c r="G1077" s="87"/>
    </row>
    <row r="1078" spans="1:7" s="123" customFormat="1">
      <c r="A1078" s="122"/>
      <c r="B1078" s="86"/>
      <c r="C1078" s="87"/>
      <c r="D1078" s="87"/>
      <c r="E1078" s="87"/>
      <c r="F1078" s="87"/>
      <c r="G1078" s="87"/>
    </row>
    <row r="1079" spans="1:7" s="123" customFormat="1">
      <c r="A1079" s="122"/>
      <c r="B1079" s="86"/>
      <c r="C1079" s="87"/>
      <c r="D1079" s="87"/>
      <c r="E1079" s="87"/>
      <c r="F1079" s="87"/>
      <c r="G1079" s="87"/>
    </row>
    <row r="1080" spans="1:7" s="123" customFormat="1">
      <c r="A1080" s="122"/>
      <c r="B1080" s="86"/>
      <c r="C1080" s="87"/>
      <c r="D1080" s="87"/>
      <c r="E1080" s="87"/>
      <c r="F1080" s="87"/>
      <c r="G1080" s="87"/>
    </row>
    <row r="1081" spans="1:7" s="123" customFormat="1">
      <c r="A1081" s="122"/>
      <c r="B1081" s="86"/>
      <c r="C1081" s="87"/>
      <c r="D1081" s="87"/>
      <c r="E1081" s="87"/>
      <c r="F1081" s="87"/>
      <c r="G1081" s="87"/>
    </row>
    <row r="1082" spans="1:7" s="123" customFormat="1">
      <c r="A1082" s="122"/>
      <c r="B1082" s="86"/>
      <c r="C1082" s="87"/>
      <c r="D1082" s="87"/>
      <c r="E1082" s="87"/>
      <c r="F1082" s="87"/>
      <c r="G1082" s="87"/>
    </row>
    <row r="1083" spans="1:7" s="123" customFormat="1">
      <c r="A1083" s="122"/>
      <c r="B1083" s="86"/>
      <c r="C1083" s="87"/>
      <c r="D1083" s="87"/>
      <c r="E1083" s="87"/>
      <c r="F1083" s="87"/>
      <c r="G1083" s="87"/>
    </row>
    <row r="1084" spans="1:7" s="123" customFormat="1">
      <c r="A1084" s="122"/>
      <c r="B1084" s="86"/>
      <c r="C1084" s="87"/>
      <c r="D1084" s="87"/>
      <c r="E1084" s="87"/>
      <c r="F1084" s="87"/>
      <c r="G1084" s="87"/>
    </row>
    <row r="1085" spans="1:7" s="123" customFormat="1">
      <c r="A1085" s="122"/>
      <c r="B1085" s="86"/>
      <c r="C1085" s="87"/>
      <c r="D1085" s="87"/>
      <c r="E1085" s="87"/>
      <c r="F1085" s="87"/>
      <c r="G1085" s="87"/>
    </row>
    <row r="1086" spans="1:7" s="123" customFormat="1">
      <c r="A1086" s="122"/>
      <c r="B1086" s="86"/>
      <c r="C1086" s="87"/>
      <c r="D1086" s="87"/>
      <c r="E1086" s="87"/>
      <c r="F1086" s="87"/>
      <c r="G1086" s="87"/>
    </row>
    <row r="1087" spans="1:7" s="123" customFormat="1">
      <c r="A1087" s="122"/>
      <c r="B1087" s="86"/>
      <c r="C1087" s="87"/>
      <c r="D1087" s="87"/>
      <c r="E1087" s="87"/>
      <c r="F1087" s="87"/>
      <c r="G1087" s="87"/>
    </row>
    <row r="1088" spans="1:7" s="123" customFormat="1">
      <c r="A1088" s="122"/>
      <c r="B1088" s="86"/>
      <c r="C1088" s="87"/>
      <c r="D1088" s="87"/>
      <c r="E1088" s="87"/>
      <c r="F1088" s="87"/>
      <c r="G1088" s="87"/>
    </row>
    <row r="1089" spans="1:7" s="123" customFormat="1">
      <c r="A1089" s="122"/>
      <c r="B1089" s="86"/>
      <c r="C1089" s="87"/>
      <c r="D1089" s="87"/>
      <c r="E1089" s="87"/>
      <c r="F1089" s="87"/>
      <c r="G1089" s="87"/>
    </row>
    <row r="1090" spans="1:7" s="123" customFormat="1">
      <c r="A1090" s="122"/>
      <c r="B1090" s="86"/>
      <c r="C1090" s="87"/>
      <c r="D1090" s="87"/>
      <c r="E1090" s="87"/>
      <c r="F1090" s="87"/>
      <c r="G1090" s="87"/>
    </row>
    <row r="1091" spans="1:7" s="123" customFormat="1">
      <c r="A1091" s="122"/>
      <c r="B1091" s="86"/>
      <c r="C1091" s="87"/>
      <c r="D1091" s="87"/>
      <c r="E1091" s="87"/>
      <c r="F1091" s="87"/>
      <c r="G1091" s="87"/>
    </row>
    <row r="1092" spans="1:7" s="123" customFormat="1">
      <c r="A1092" s="122"/>
      <c r="B1092" s="86"/>
      <c r="C1092" s="87"/>
      <c r="D1092" s="87"/>
      <c r="E1092" s="87"/>
      <c r="F1092" s="87"/>
      <c r="G1092" s="87"/>
    </row>
    <row r="1093" spans="1:7" s="123" customFormat="1">
      <c r="A1093" s="122"/>
      <c r="B1093" s="86"/>
      <c r="C1093" s="87"/>
      <c r="D1093" s="87"/>
      <c r="E1093" s="87"/>
      <c r="F1093" s="87"/>
      <c r="G1093" s="87"/>
    </row>
    <row r="1094" spans="1:7" s="123" customFormat="1">
      <c r="A1094" s="122"/>
      <c r="B1094" s="86"/>
      <c r="C1094" s="87"/>
      <c r="D1094" s="87"/>
      <c r="E1094" s="87"/>
      <c r="F1094" s="87"/>
      <c r="G1094" s="87"/>
    </row>
    <row r="1095" spans="1:7" s="123" customFormat="1">
      <c r="A1095" s="122"/>
      <c r="B1095" s="86"/>
      <c r="C1095" s="87"/>
      <c r="D1095" s="87"/>
      <c r="E1095" s="87"/>
      <c r="F1095" s="87"/>
      <c r="G1095" s="87"/>
    </row>
    <row r="1096" spans="1:7" s="123" customFormat="1">
      <c r="A1096" s="122"/>
      <c r="B1096" s="86"/>
      <c r="C1096" s="87"/>
      <c r="D1096" s="87"/>
      <c r="E1096" s="87"/>
      <c r="F1096" s="87"/>
      <c r="G1096" s="87"/>
    </row>
    <row r="1097" spans="1:7" s="123" customFormat="1">
      <c r="A1097" s="122"/>
      <c r="B1097" s="86"/>
      <c r="C1097" s="87"/>
      <c r="D1097" s="87"/>
      <c r="E1097" s="87"/>
      <c r="F1097" s="87"/>
      <c r="G1097" s="87"/>
    </row>
    <row r="1098" spans="1:7" s="123" customFormat="1">
      <c r="A1098" s="122"/>
      <c r="B1098" s="86"/>
      <c r="C1098" s="87"/>
      <c r="D1098" s="87"/>
      <c r="E1098" s="87"/>
      <c r="F1098" s="87"/>
      <c r="G1098" s="87"/>
    </row>
    <row r="1099" spans="1:7" s="123" customFormat="1">
      <c r="A1099" s="122"/>
      <c r="B1099" s="86"/>
      <c r="C1099" s="87"/>
      <c r="D1099" s="87"/>
      <c r="E1099" s="87"/>
      <c r="F1099" s="87"/>
      <c r="G1099" s="87"/>
    </row>
    <row r="1100" spans="1:7" s="123" customFormat="1">
      <c r="A1100" s="122"/>
      <c r="B1100" s="86"/>
      <c r="C1100" s="87"/>
      <c r="D1100" s="87"/>
      <c r="E1100" s="87"/>
      <c r="F1100" s="87"/>
      <c r="G1100" s="87"/>
    </row>
    <row r="1101" spans="1:7" s="123" customFormat="1">
      <c r="A1101" s="122"/>
      <c r="B1101" s="86"/>
      <c r="C1101" s="87"/>
      <c r="D1101" s="87"/>
      <c r="E1101" s="87"/>
      <c r="F1101" s="87"/>
      <c r="G1101" s="87"/>
    </row>
    <row r="1102" spans="1:7" s="123" customFormat="1">
      <c r="A1102" s="122"/>
      <c r="B1102" s="86"/>
      <c r="C1102" s="87"/>
      <c r="D1102" s="87"/>
      <c r="E1102" s="87"/>
      <c r="F1102" s="87"/>
      <c r="G1102" s="87"/>
    </row>
    <row r="1103" spans="1:7" s="123" customFormat="1">
      <c r="A1103" s="122"/>
      <c r="B1103" s="86"/>
      <c r="C1103" s="87"/>
      <c r="D1103" s="87"/>
      <c r="E1103" s="87"/>
      <c r="F1103" s="87"/>
      <c r="G1103" s="87"/>
    </row>
    <row r="1104" spans="1:7" s="123" customFormat="1">
      <c r="A1104" s="122"/>
      <c r="B1104" s="86"/>
      <c r="C1104" s="87"/>
      <c r="D1104" s="87"/>
      <c r="E1104" s="87"/>
      <c r="F1104" s="87"/>
      <c r="G1104" s="87"/>
    </row>
    <row r="1105" spans="1:7" s="123" customFormat="1">
      <c r="A1105" s="122"/>
      <c r="B1105" s="86"/>
      <c r="C1105" s="87"/>
      <c r="D1105" s="87"/>
      <c r="E1105" s="87"/>
      <c r="F1105" s="87"/>
      <c r="G1105" s="87"/>
    </row>
    <row r="1106" spans="1:7" s="123" customFormat="1">
      <c r="A1106" s="122"/>
      <c r="B1106" s="86"/>
      <c r="C1106" s="87"/>
      <c r="D1106" s="87"/>
      <c r="E1106" s="87"/>
      <c r="F1106" s="87"/>
      <c r="G1106" s="87"/>
    </row>
    <row r="1107" spans="1:7" s="123" customFormat="1">
      <c r="A1107" s="122"/>
      <c r="B1107" s="86"/>
      <c r="C1107" s="87"/>
      <c r="D1107" s="87"/>
      <c r="E1107" s="87"/>
      <c r="F1107" s="87"/>
      <c r="G1107" s="87"/>
    </row>
    <row r="1108" spans="1:7" s="123" customFormat="1">
      <c r="A1108" s="122"/>
      <c r="B1108" s="86"/>
      <c r="C1108" s="87"/>
      <c r="D1108" s="87"/>
      <c r="E1108" s="87"/>
      <c r="F1108" s="87"/>
      <c r="G1108" s="87"/>
    </row>
    <row r="1109" spans="1:7" s="123" customFormat="1">
      <c r="A1109" s="122"/>
      <c r="B1109" s="86"/>
      <c r="C1109" s="87"/>
      <c r="D1109" s="87"/>
      <c r="E1109" s="87"/>
      <c r="F1109" s="87"/>
      <c r="G1109" s="87"/>
    </row>
    <row r="1110" spans="1:7" s="123" customFormat="1">
      <c r="A1110" s="122"/>
      <c r="B1110" s="86"/>
      <c r="C1110" s="87"/>
      <c r="D1110" s="87"/>
      <c r="E1110" s="87"/>
      <c r="F1110" s="87"/>
      <c r="G1110" s="87"/>
    </row>
    <row r="1111" spans="1:7" s="123" customFormat="1">
      <c r="A1111" s="122"/>
      <c r="B1111" s="86"/>
      <c r="C1111" s="87"/>
      <c r="D1111" s="87"/>
      <c r="E1111" s="87"/>
      <c r="F1111" s="87"/>
      <c r="G1111" s="87"/>
    </row>
    <row r="1112" spans="1:7" s="123" customFormat="1">
      <c r="A1112" s="122"/>
      <c r="B1112" s="86"/>
      <c r="C1112" s="87"/>
      <c r="D1112" s="87"/>
      <c r="E1112" s="87"/>
      <c r="F1112" s="87"/>
      <c r="G1112" s="87"/>
    </row>
    <row r="1113" spans="1:7" s="123" customFormat="1">
      <c r="A1113" s="122"/>
      <c r="B1113" s="86"/>
      <c r="C1113" s="87"/>
      <c r="D1113" s="87"/>
      <c r="E1113" s="87"/>
      <c r="F1113" s="87"/>
      <c r="G1113" s="87"/>
    </row>
    <row r="1114" spans="1:7" s="123" customFormat="1">
      <c r="A1114" s="122"/>
      <c r="B1114" s="86"/>
      <c r="C1114" s="87"/>
      <c r="D1114" s="87"/>
      <c r="E1114" s="87"/>
      <c r="F1114" s="87"/>
      <c r="G1114" s="87"/>
    </row>
    <row r="1115" spans="1:7" s="123" customFormat="1">
      <c r="A1115" s="122"/>
      <c r="B1115" s="86"/>
      <c r="C1115" s="87"/>
      <c r="D1115" s="87"/>
      <c r="E1115" s="87"/>
      <c r="F1115" s="87"/>
      <c r="G1115" s="87"/>
    </row>
    <row r="1116" spans="1:7" s="123" customFormat="1">
      <c r="A1116" s="122"/>
      <c r="B1116" s="86"/>
      <c r="C1116" s="87"/>
      <c r="D1116" s="87"/>
      <c r="E1116" s="87"/>
      <c r="F1116" s="87"/>
      <c r="G1116" s="87"/>
    </row>
    <row r="1117" spans="1:7" s="123" customFormat="1">
      <c r="A1117" s="122"/>
      <c r="B1117" s="86"/>
      <c r="C1117" s="87"/>
      <c r="D1117" s="87"/>
      <c r="E1117" s="87"/>
      <c r="F1117" s="87"/>
      <c r="G1117" s="87"/>
    </row>
    <row r="1118" spans="1:7" s="123" customFormat="1">
      <c r="A1118" s="122"/>
      <c r="B1118" s="86"/>
      <c r="C1118" s="87"/>
      <c r="D1118" s="87"/>
      <c r="E1118" s="87"/>
      <c r="F1118" s="87"/>
      <c r="G1118" s="87"/>
    </row>
    <row r="1119" spans="1:7" s="123" customFormat="1">
      <c r="A1119" s="122"/>
      <c r="B1119" s="86"/>
      <c r="C1119" s="87"/>
      <c r="D1119" s="87"/>
      <c r="E1119" s="87"/>
      <c r="F1119" s="87"/>
      <c r="G1119" s="87"/>
    </row>
    <row r="1120" spans="1:7" s="123" customFormat="1">
      <c r="A1120" s="122"/>
      <c r="B1120" s="86"/>
      <c r="C1120" s="87"/>
      <c r="D1120" s="87"/>
      <c r="E1120" s="87"/>
      <c r="F1120" s="87"/>
      <c r="G1120" s="87"/>
    </row>
    <row r="1121" spans="1:7" s="123" customFormat="1">
      <c r="A1121" s="122"/>
      <c r="B1121" s="86"/>
      <c r="C1121" s="87"/>
      <c r="D1121" s="87"/>
      <c r="E1121" s="87"/>
      <c r="F1121" s="87"/>
      <c r="G1121" s="87"/>
    </row>
    <row r="1122" spans="1:7" s="123" customFormat="1">
      <c r="A1122" s="122"/>
      <c r="B1122" s="86"/>
      <c r="C1122" s="87"/>
      <c r="D1122" s="87"/>
      <c r="E1122" s="87"/>
      <c r="F1122" s="87"/>
      <c r="G1122" s="87"/>
    </row>
    <row r="1123" spans="1:7" s="123" customFormat="1">
      <c r="A1123" s="122"/>
      <c r="B1123" s="86"/>
      <c r="C1123" s="87"/>
      <c r="D1123" s="87"/>
      <c r="E1123" s="87"/>
      <c r="F1123" s="87"/>
      <c r="G1123" s="87"/>
    </row>
    <row r="1124" spans="1:7" s="123" customFormat="1">
      <c r="A1124" s="122"/>
      <c r="B1124" s="86"/>
      <c r="C1124" s="87"/>
      <c r="D1124" s="87"/>
      <c r="E1124" s="87"/>
      <c r="F1124" s="87"/>
      <c r="G1124" s="87"/>
    </row>
    <row r="1125" spans="1:7" s="123" customFormat="1">
      <c r="A1125" s="122"/>
      <c r="B1125" s="86"/>
      <c r="C1125" s="87"/>
      <c r="D1125" s="87"/>
      <c r="E1125" s="87"/>
      <c r="F1125" s="87"/>
      <c r="G1125" s="87"/>
    </row>
    <row r="1126" spans="1:7" s="123" customFormat="1">
      <c r="A1126" s="122"/>
      <c r="B1126" s="86"/>
      <c r="C1126" s="87"/>
      <c r="D1126" s="87"/>
      <c r="E1126" s="87"/>
      <c r="F1126" s="87"/>
      <c r="G1126" s="87"/>
    </row>
    <row r="1127" spans="1:7" s="123" customFormat="1">
      <c r="A1127" s="122"/>
      <c r="B1127" s="86"/>
      <c r="C1127" s="87"/>
      <c r="D1127" s="87"/>
      <c r="E1127" s="87"/>
      <c r="F1127" s="87"/>
      <c r="G1127" s="87"/>
    </row>
    <row r="1128" spans="1:7" s="123" customFormat="1">
      <c r="A1128" s="122"/>
      <c r="B1128" s="86"/>
      <c r="C1128" s="87"/>
      <c r="D1128" s="87"/>
      <c r="E1128" s="87"/>
      <c r="F1128" s="87"/>
      <c r="G1128" s="87"/>
    </row>
    <row r="1129" spans="1:7" s="123" customFormat="1">
      <c r="A1129" s="122"/>
      <c r="B1129" s="86"/>
      <c r="C1129" s="87"/>
      <c r="D1129" s="87"/>
      <c r="E1129" s="87"/>
      <c r="F1129" s="87"/>
      <c r="G1129" s="87"/>
    </row>
    <row r="1130" spans="1:7" s="123" customFormat="1">
      <c r="A1130" s="122"/>
      <c r="B1130" s="86"/>
      <c r="C1130" s="87"/>
      <c r="D1130" s="87"/>
      <c r="E1130" s="87"/>
      <c r="F1130" s="87"/>
      <c r="G1130" s="87"/>
    </row>
    <row r="1131" spans="1:7" s="123" customFormat="1">
      <c r="A1131" s="122"/>
      <c r="B1131" s="86"/>
      <c r="C1131" s="87"/>
      <c r="D1131" s="87"/>
      <c r="E1131" s="87"/>
      <c r="F1131" s="87"/>
      <c r="G1131" s="87"/>
    </row>
    <row r="1132" spans="1:7" s="123" customFormat="1">
      <c r="A1132" s="122"/>
      <c r="B1132" s="86"/>
      <c r="C1132" s="87"/>
      <c r="D1132" s="87"/>
      <c r="E1132" s="87"/>
      <c r="F1132" s="87"/>
      <c r="G1132" s="87"/>
    </row>
    <row r="1133" spans="1:7" s="123" customFormat="1">
      <c r="A1133" s="122"/>
      <c r="B1133" s="86"/>
      <c r="C1133" s="87"/>
      <c r="D1133" s="87"/>
      <c r="E1133" s="87"/>
      <c r="F1133" s="87"/>
      <c r="G1133" s="87"/>
    </row>
    <row r="1134" spans="1:7" s="123" customFormat="1">
      <c r="A1134" s="122"/>
      <c r="B1134" s="86"/>
      <c r="C1134" s="87"/>
      <c r="D1134" s="87"/>
      <c r="E1134" s="87"/>
      <c r="F1134" s="87"/>
      <c r="G1134" s="87"/>
    </row>
    <row r="1135" spans="1:7" s="123" customFormat="1">
      <c r="A1135" s="122"/>
      <c r="B1135" s="86"/>
      <c r="C1135" s="87"/>
      <c r="D1135" s="87"/>
      <c r="E1135" s="87"/>
      <c r="F1135" s="87"/>
      <c r="G1135" s="87"/>
    </row>
    <row r="1136" spans="1:7" s="123" customFormat="1">
      <c r="A1136" s="122"/>
      <c r="B1136" s="86"/>
      <c r="C1136" s="87"/>
      <c r="D1136" s="87"/>
      <c r="E1136" s="87"/>
      <c r="F1136" s="87"/>
      <c r="G1136" s="87"/>
    </row>
    <row r="1137" spans="1:7" s="123" customFormat="1">
      <c r="A1137" s="122"/>
      <c r="B1137" s="86"/>
      <c r="C1137" s="87"/>
      <c r="D1137" s="87"/>
      <c r="E1137" s="87"/>
      <c r="F1137" s="87"/>
      <c r="G1137" s="87"/>
    </row>
    <row r="1138" spans="1:7" s="123" customFormat="1">
      <c r="A1138" s="122"/>
      <c r="B1138" s="86"/>
      <c r="C1138" s="87"/>
      <c r="D1138" s="87"/>
      <c r="E1138" s="87"/>
      <c r="F1138" s="87"/>
      <c r="G1138" s="87"/>
    </row>
    <row r="1139" spans="1:7" s="123" customFormat="1">
      <c r="A1139" s="122"/>
      <c r="B1139" s="86"/>
      <c r="C1139" s="87"/>
      <c r="D1139" s="87"/>
      <c r="E1139" s="87"/>
      <c r="F1139" s="87"/>
      <c r="G1139" s="87"/>
    </row>
    <row r="1140" spans="1:7" s="123" customFormat="1">
      <c r="A1140" s="122"/>
      <c r="B1140" s="86"/>
      <c r="C1140" s="87"/>
      <c r="D1140" s="87"/>
      <c r="E1140" s="87"/>
      <c r="F1140" s="87"/>
      <c r="G1140" s="87"/>
    </row>
    <row r="1141" spans="1:7" s="123" customFormat="1">
      <c r="A1141" s="122"/>
      <c r="B1141" s="86"/>
      <c r="C1141" s="87"/>
      <c r="D1141" s="87"/>
      <c r="E1141" s="87"/>
      <c r="F1141" s="87"/>
      <c r="G1141" s="87"/>
    </row>
    <row r="1142" spans="1:7" s="123" customFormat="1">
      <c r="A1142" s="122"/>
      <c r="B1142" s="86"/>
      <c r="C1142" s="87"/>
      <c r="D1142" s="87"/>
      <c r="E1142" s="87"/>
      <c r="F1142" s="87"/>
      <c r="G1142" s="87"/>
    </row>
    <row r="1143" spans="1:7" s="123" customFormat="1">
      <c r="A1143" s="122"/>
      <c r="B1143" s="86"/>
      <c r="C1143" s="87"/>
      <c r="D1143" s="87"/>
      <c r="E1143" s="87"/>
      <c r="F1143" s="87"/>
      <c r="G1143" s="87"/>
    </row>
    <row r="1144" spans="1:7" s="123" customFormat="1">
      <c r="A1144" s="122"/>
      <c r="B1144" s="86"/>
      <c r="C1144" s="87"/>
      <c r="D1144" s="87"/>
      <c r="E1144" s="87"/>
      <c r="F1144" s="87"/>
      <c r="G1144" s="87"/>
    </row>
    <row r="1145" spans="1:7" s="123" customFormat="1">
      <c r="A1145" s="122"/>
      <c r="B1145" s="86"/>
      <c r="C1145" s="87"/>
      <c r="D1145" s="87"/>
      <c r="E1145" s="87"/>
      <c r="F1145" s="87"/>
      <c r="G1145" s="87"/>
    </row>
    <row r="1146" spans="1:7" s="123" customFormat="1">
      <c r="A1146" s="122"/>
      <c r="B1146" s="86"/>
      <c r="C1146" s="87"/>
      <c r="D1146" s="87"/>
      <c r="E1146" s="87"/>
      <c r="F1146" s="87"/>
      <c r="G1146" s="87"/>
    </row>
    <row r="1147" spans="1:7" s="123" customFormat="1">
      <c r="A1147" s="122"/>
      <c r="B1147" s="86"/>
      <c r="C1147" s="87"/>
      <c r="D1147" s="87"/>
      <c r="E1147" s="87"/>
      <c r="F1147" s="87"/>
      <c r="G1147" s="87"/>
    </row>
    <row r="1148" spans="1:7" s="123" customFormat="1">
      <c r="A1148" s="122"/>
      <c r="B1148" s="86"/>
      <c r="C1148" s="87"/>
      <c r="D1148" s="87"/>
      <c r="E1148" s="87"/>
      <c r="F1148" s="87"/>
      <c r="G1148" s="87"/>
    </row>
    <row r="1149" spans="1:7" s="123" customFormat="1">
      <c r="A1149" s="122"/>
      <c r="B1149" s="86"/>
      <c r="C1149" s="87"/>
      <c r="D1149" s="87"/>
      <c r="E1149" s="87"/>
      <c r="F1149" s="87"/>
      <c r="G1149" s="87"/>
    </row>
    <row r="1150" spans="1:7" s="123" customFormat="1">
      <c r="A1150" s="122"/>
      <c r="B1150" s="86"/>
      <c r="C1150" s="87"/>
      <c r="D1150" s="87"/>
      <c r="E1150" s="87"/>
      <c r="F1150" s="87"/>
      <c r="G1150" s="87"/>
    </row>
    <row r="1151" spans="1:7" s="123" customFormat="1">
      <c r="A1151" s="122"/>
      <c r="B1151" s="86"/>
      <c r="C1151" s="87"/>
      <c r="D1151" s="87"/>
      <c r="E1151" s="87"/>
      <c r="F1151" s="87"/>
      <c r="G1151" s="87"/>
    </row>
    <row r="1152" spans="1:7" s="123" customFormat="1">
      <c r="A1152" s="122"/>
      <c r="B1152" s="86"/>
      <c r="C1152" s="87"/>
      <c r="D1152" s="87"/>
      <c r="E1152" s="87"/>
      <c r="F1152" s="87"/>
      <c r="G1152" s="87"/>
    </row>
    <row r="1153" spans="1:7" s="123" customFormat="1">
      <c r="A1153" s="122"/>
      <c r="B1153" s="86"/>
      <c r="C1153" s="87"/>
      <c r="D1153" s="87"/>
      <c r="E1153" s="87"/>
      <c r="F1153" s="87"/>
      <c r="G1153" s="87"/>
    </row>
    <row r="1154" spans="1:7" s="123" customFormat="1">
      <c r="A1154" s="122"/>
      <c r="B1154" s="86"/>
      <c r="C1154" s="87"/>
      <c r="D1154" s="87"/>
      <c r="E1154" s="87"/>
      <c r="F1154" s="87"/>
      <c r="G1154" s="87"/>
    </row>
    <row r="1155" spans="1:7" s="123" customFormat="1">
      <c r="A1155" s="122"/>
      <c r="B1155" s="86"/>
      <c r="C1155" s="87"/>
      <c r="D1155" s="87"/>
      <c r="E1155" s="87"/>
      <c r="F1155" s="87"/>
      <c r="G1155" s="87"/>
    </row>
    <row r="1156" spans="1:7" s="123" customFormat="1">
      <c r="A1156" s="122"/>
      <c r="B1156" s="86"/>
      <c r="C1156" s="87"/>
      <c r="D1156" s="87"/>
      <c r="E1156" s="87"/>
      <c r="F1156" s="87"/>
      <c r="G1156" s="87"/>
    </row>
    <row r="1157" spans="1:7" s="123" customFormat="1">
      <c r="A1157" s="122"/>
      <c r="B1157" s="86"/>
      <c r="C1157" s="87"/>
      <c r="D1157" s="87"/>
      <c r="E1157" s="87"/>
      <c r="F1157" s="87"/>
      <c r="G1157" s="87"/>
    </row>
    <row r="1158" spans="1:7" s="123" customFormat="1">
      <c r="A1158" s="122"/>
      <c r="B1158" s="86"/>
      <c r="C1158" s="87"/>
      <c r="D1158" s="87"/>
      <c r="E1158" s="87"/>
      <c r="F1158" s="87"/>
      <c r="G1158" s="87"/>
    </row>
    <row r="1159" spans="1:7" s="123" customFormat="1">
      <c r="A1159" s="122"/>
      <c r="B1159" s="86"/>
      <c r="C1159" s="87"/>
      <c r="D1159" s="87"/>
      <c r="E1159" s="87"/>
      <c r="F1159" s="87"/>
      <c r="G1159" s="87"/>
    </row>
    <row r="1160" spans="1:7" s="123" customFormat="1">
      <c r="A1160" s="122"/>
      <c r="B1160" s="86"/>
      <c r="C1160" s="87"/>
      <c r="D1160" s="87"/>
      <c r="E1160" s="87"/>
      <c r="F1160" s="87"/>
      <c r="G1160" s="87"/>
    </row>
    <row r="1161" spans="1:7" s="123" customFormat="1">
      <c r="A1161" s="122"/>
      <c r="B1161" s="86"/>
      <c r="C1161" s="87"/>
      <c r="D1161" s="87"/>
      <c r="E1161" s="87"/>
      <c r="F1161" s="87"/>
      <c r="G1161" s="87"/>
    </row>
    <row r="1162" spans="1:7" s="123" customFormat="1">
      <c r="A1162" s="122"/>
      <c r="B1162" s="86"/>
      <c r="C1162" s="87"/>
      <c r="D1162" s="87"/>
      <c r="E1162" s="87"/>
      <c r="F1162" s="87"/>
      <c r="G1162" s="87"/>
    </row>
    <row r="1163" spans="1:7" s="123" customFormat="1">
      <c r="A1163" s="122"/>
      <c r="B1163" s="86"/>
      <c r="C1163" s="87"/>
      <c r="D1163" s="87"/>
      <c r="E1163" s="87"/>
      <c r="F1163" s="87"/>
      <c r="G1163" s="87"/>
    </row>
    <row r="1164" spans="1:7" s="123" customFormat="1">
      <c r="A1164" s="122"/>
      <c r="B1164" s="86"/>
      <c r="C1164" s="87"/>
      <c r="D1164" s="87"/>
      <c r="E1164" s="87"/>
      <c r="F1164" s="87"/>
      <c r="G1164" s="87"/>
    </row>
    <row r="1165" spans="1:7" s="123" customFormat="1">
      <c r="A1165" s="122"/>
      <c r="B1165" s="86"/>
      <c r="C1165" s="87"/>
      <c r="D1165" s="87"/>
      <c r="E1165" s="87"/>
      <c r="F1165" s="87"/>
      <c r="G1165" s="87"/>
    </row>
    <row r="1166" spans="1:7" s="123" customFormat="1">
      <c r="A1166" s="122"/>
      <c r="B1166" s="86"/>
      <c r="C1166" s="87"/>
      <c r="D1166" s="87"/>
      <c r="E1166" s="87"/>
      <c r="F1166" s="87"/>
      <c r="G1166" s="87"/>
    </row>
    <row r="1167" spans="1:7" s="123" customFormat="1">
      <c r="A1167" s="122"/>
      <c r="B1167" s="86"/>
      <c r="C1167" s="87"/>
      <c r="D1167" s="87"/>
      <c r="E1167" s="87"/>
      <c r="F1167" s="87"/>
      <c r="G1167" s="87"/>
    </row>
    <row r="1168" spans="1:7" s="123" customFormat="1">
      <c r="A1168" s="122"/>
      <c r="B1168" s="86"/>
      <c r="C1168" s="87"/>
      <c r="D1168" s="87"/>
      <c r="E1168" s="87"/>
      <c r="F1168" s="87"/>
      <c r="G1168" s="87"/>
    </row>
    <row r="1169" spans="1:7" s="123" customFormat="1">
      <c r="A1169" s="122"/>
      <c r="B1169" s="86"/>
      <c r="C1169" s="87"/>
      <c r="D1169" s="87"/>
      <c r="E1169" s="87"/>
      <c r="F1169" s="87"/>
      <c r="G1169" s="87"/>
    </row>
    <row r="1170" spans="1:7" s="123" customFormat="1">
      <c r="A1170" s="122"/>
      <c r="B1170" s="86"/>
      <c r="C1170" s="87"/>
      <c r="D1170" s="87"/>
      <c r="E1170" s="87"/>
      <c r="F1170" s="87"/>
      <c r="G1170" s="87"/>
    </row>
    <row r="1171" spans="1:7" s="123" customFormat="1">
      <c r="A1171" s="122"/>
      <c r="B1171" s="86"/>
      <c r="C1171" s="87"/>
      <c r="D1171" s="87"/>
      <c r="E1171" s="87"/>
      <c r="F1171" s="87"/>
      <c r="G1171" s="87"/>
    </row>
    <row r="1172" spans="1:7" s="123" customFormat="1">
      <c r="A1172" s="122"/>
      <c r="B1172" s="86"/>
      <c r="C1172" s="87"/>
      <c r="D1172" s="87"/>
      <c r="E1172" s="87"/>
      <c r="F1172" s="87"/>
      <c r="G1172" s="87"/>
    </row>
    <row r="1173" spans="1:7" s="123" customFormat="1">
      <c r="A1173" s="122"/>
      <c r="B1173" s="86"/>
      <c r="C1173" s="87"/>
      <c r="D1173" s="87"/>
      <c r="E1173" s="87"/>
      <c r="F1173" s="87"/>
      <c r="G1173" s="87"/>
    </row>
    <row r="1174" spans="1:7" s="123" customFormat="1">
      <c r="A1174" s="122"/>
      <c r="B1174" s="86"/>
      <c r="C1174" s="87"/>
      <c r="D1174" s="87"/>
      <c r="E1174" s="87"/>
      <c r="F1174" s="87"/>
      <c r="G1174" s="87"/>
    </row>
    <row r="1175" spans="1:7" s="123" customFormat="1">
      <c r="A1175" s="122"/>
      <c r="B1175" s="86"/>
      <c r="C1175" s="87"/>
      <c r="D1175" s="87"/>
      <c r="E1175" s="87"/>
      <c r="F1175" s="87"/>
      <c r="G1175" s="87"/>
    </row>
    <row r="1176" spans="1:7" s="123" customFormat="1">
      <c r="A1176" s="122"/>
      <c r="B1176" s="86"/>
      <c r="C1176" s="87"/>
      <c r="D1176" s="87"/>
      <c r="E1176" s="87"/>
      <c r="F1176" s="87"/>
      <c r="G1176" s="87"/>
    </row>
    <row r="1177" spans="1:7" s="123" customFormat="1">
      <c r="A1177" s="122"/>
      <c r="B1177" s="86"/>
      <c r="C1177" s="87"/>
      <c r="D1177" s="87"/>
      <c r="E1177" s="87"/>
      <c r="F1177" s="87"/>
      <c r="G1177" s="87"/>
    </row>
    <row r="1178" spans="1:7" s="123" customFormat="1">
      <c r="A1178" s="122"/>
      <c r="B1178" s="86"/>
      <c r="C1178" s="87"/>
      <c r="D1178" s="87"/>
      <c r="E1178" s="87"/>
      <c r="F1178" s="87"/>
      <c r="G1178" s="87"/>
    </row>
    <row r="1179" spans="1:7" s="123" customFormat="1">
      <c r="A1179" s="122"/>
      <c r="B1179" s="86"/>
      <c r="C1179" s="87"/>
      <c r="D1179" s="87"/>
      <c r="E1179" s="87"/>
      <c r="F1179" s="87"/>
      <c r="G1179" s="87"/>
    </row>
    <row r="1180" spans="1:7" s="123" customFormat="1">
      <c r="A1180" s="122"/>
      <c r="B1180" s="86"/>
      <c r="C1180" s="87"/>
      <c r="D1180" s="87"/>
      <c r="E1180" s="87"/>
      <c r="F1180" s="87"/>
      <c r="G1180" s="87"/>
    </row>
    <row r="1181" spans="1:7" s="123" customFormat="1">
      <c r="A1181" s="122"/>
      <c r="B1181" s="86"/>
      <c r="C1181" s="87"/>
      <c r="D1181" s="87"/>
      <c r="E1181" s="87"/>
      <c r="F1181" s="87"/>
      <c r="G1181" s="87"/>
    </row>
    <row r="1182" spans="1:7" s="123" customFormat="1">
      <c r="A1182" s="122"/>
      <c r="B1182" s="86"/>
      <c r="C1182" s="87"/>
      <c r="D1182" s="87"/>
      <c r="E1182" s="87"/>
      <c r="F1182" s="87"/>
      <c r="G1182" s="87"/>
    </row>
    <row r="1183" spans="1:7" s="123" customFormat="1">
      <c r="A1183" s="122"/>
      <c r="B1183" s="86"/>
      <c r="C1183" s="87"/>
      <c r="D1183" s="87"/>
      <c r="E1183" s="87"/>
      <c r="F1183" s="87"/>
      <c r="G1183" s="87"/>
    </row>
    <row r="1184" spans="1:7" s="123" customFormat="1">
      <c r="A1184" s="122"/>
      <c r="B1184" s="86"/>
      <c r="C1184" s="87"/>
      <c r="D1184" s="87"/>
      <c r="E1184" s="87"/>
      <c r="F1184" s="87"/>
      <c r="G1184" s="87"/>
    </row>
    <row r="1185" spans="1:7" s="123" customFormat="1">
      <c r="A1185" s="122"/>
      <c r="B1185" s="86"/>
      <c r="C1185" s="87"/>
      <c r="D1185" s="87"/>
      <c r="E1185" s="87"/>
      <c r="F1185" s="87"/>
      <c r="G1185" s="87"/>
    </row>
    <row r="1186" spans="1:7" s="123" customFormat="1">
      <c r="A1186" s="122"/>
      <c r="B1186" s="86"/>
      <c r="C1186" s="87"/>
      <c r="D1186" s="87"/>
      <c r="E1186" s="87"/>
      <c r="F1186" s="87"/>
      <c r="G1186" s="87"/>
    </row>
    <row r="1187" spans="1:7" s="123" customFormat="1">
      <c r="A1187" s="122"/>
      <c r="B1187" s="86"/>
      <c r="C1187" s="87"/>
      <c r="D1187" s="87"/>
      <c r="E1187" s="87"/>
      <c r="F1187" s="87"/>
      <c r="G1187" s="87"/>
    </row>
    <row r="1188" spans="1:7" s="123" customFormat="1">
      <c r="A1188" s="122"/>
      <c r="B1188" s="86"/>
      <c r="C1188" s="87"/>
      <c r="D1188" s="87"/>
      <c r="E1188" s="87"/>
      <c r="F1188" s="87"/>
      <c r="G1188" s="87"/>
    </row>
    <row r="1189" spans="1:7" s="123" customFormat="1">
      <c r="A1189" s="122"/>
      <c r="B1189" s="86"/>
      <c r="C1189" s="87"/>
      <c r="D1189" s="87"/>
      <c r="E1189" s="87"/>
      <c r="F1189" s="87"/>
      <c r="G1189" s="87"/>
    </row>
    <row r="1190" spans="1:7" s="123" customFormat="1">
      <c r="A1190" s="122"/>
      <c r="B1190" s="86"/>
      <c r="C1190" s="87"/>
      <c r="D1190" s="87"/>
      <c r="E1190" s="87"/>
      <c r="F1190" s="87"/>
      <c r="G1190" s="87"/>
    </row>
    <row r="1191" spans="1:7" s="123" customFormat="1">
      <c r="A1191" s="122"/>
      <c r="B1191" s="86"/>
      <c r="C1191" s="87"/>
      <c r="D1191" s="87"/>
      <c r="E1191" s="87"/>
      <c r="F1191" s="87"/>
      <c r="G1191" s="87"/>
    </row>
    <row r="1192" spans="1:7" s="123" customFormat="1">
      <c r="A1192" s="122"/>
      <c r="B1192" s="86"/>
      <c r="C1192" s="87"/>
      <c r="D1192" s="87"/>
      <c r="E1192" s="87"/>
      <c r="F1192" s="87"/>
      <c r="G1192" s="87"/>
    </row>
    <row r="1193" spans="1:7" s="123" customFormat="1">
      <c r="A1193" s="122"/>
      <c r="B1193" s="86"/>
      <c r="C1193" s="87"/>
      <c r="D1193" s="87"/>
      <c r="E1193" s="87"/>
      <c r="F1193" s="87"/>
      <c r="G1193" s="87"/>
    </row>
    <row r="1194" spans="1:7" s="123" customFormat="1">
      <c r="A1194" s="122"/>
      <c r="B1194" s="86"/>
      <c r="C1194" s="87"/>
      <c r="D1194" s="87"/>
      <c r="E1194" s="87"/>
      <c r="F1194" s="87"/>
      <c r="G1194" s="87"/>
    </row>
    <row r="1195" spans="1:7" s="123" customFormat="1">
      <c r="A1195" s="122"/>
      <c r="B1195" s="86"/>
      <c r="C1195" s="87"/>
      <c r="D1195" s="87"/>
      <c r="E1195" s="87"/>
      <c r="F1195" s="87"/>
      <c r="G1195" s="87"/>
    </row>
  </sheetData>
  <autoFilter ref="A5:WXM54"/>
  <mergeCells count="1">
    <mergeCell ref="B2:G2"/>
  </mergeCells>
  <conditionalFormatting sqref="A1:XFD1048576">
    <cfRule type="expression" dxfId="1534" priority="442">
      <formula>$A1=2</formula>
    </cfRule>
    <cfRule type="expression" dxfId="1533" priority="443">
      <formula>$A1=1</formula>
    </cfRule>
  </conditionalFormatting>
  <conditionalFormatting sqref="B3 B56:B60">
    <cfRule type="expression" dxfId="1532" priority="440">
      <formula>$A3=2</formula>
    </cfRule>
    <cfRule type="expression" dxfId="1531" priority="441">
      <formula>$A3=1</formula>
    </cfRule>
  </conditionalFormatting>
  <conditionalFormatting sqref="B3 C62:C63 C66">
    <cfRule type="expression" dxfId="1530" priority="438">
      <formula>$A3=2</formula>
    </cfRule>
    <cfRule type="expression" dxfId="1529" priority="439">
      <formula>$A3=1</formula>
    </cfRule>
  </conditionalFormatting>
  <conditionalFormatting sqref="B62:B65 B56:B60">
    <cfRule type="expression" dxfId="1528" priority="435">
      <formula>$B56=3</formula>
    </cfRule>
    <cfRule type="expression" dxfId="1527" priority="436">
      <formula>$B56=2</formula>
    </cfRule>
    <cfRule type="expression" dxfId="1526" priority="437">
      <formula>$B56=1</formula>
    </cfRule>
  </conditionalFormatting>
  <conditionalFormatting sqref="D30:G30">
    <cfRule type="expression" dxfId="1525" priority="433">
      <formula>$A30=2</formula>
    </cfRule>
    <cfRule type="expression" dxfId="1524" priority="434">
      <formula>$A30=1</formula>
    </cfRule>
  </conditionalFormatting>
  <conditionalFormatting sqref="B62:B65 B56:B60">
    <cfRule type="expression" dxfId="1523" priority="429">
      <formula>$A56=4</formula>
    </cfRule>
    <cfRule type="expression" dxfId="1522" priority="430">
      <formula>$A56=3</formula>
    </cfRule>
    <cfRule type="expression" dxfId="1521" priority="431">
      <formula>$A56=2</formula>
    </cfRule>
    <cfRule type="expression" dxfId="1520" priority="432">
      <formula>$A56=1</formula>
    </cfRule>
  </conditionalFormatting>
  <conditionalFormatting sqref="C50:C51">
    <cfRule type="expression" dxfId="1519" priority="427">
      <formula>$A50=2</formula>
    </cfRule>
    <cfRule type="expression" dxfId="1518" priority="428">
      <formula>$A50=1</formula>
    </cfRule>
  </conditionalFormatting>
  <conditionalFormatting sqref="D51:G51">
    <cfRule type="expression" dxfId="1517" priority="421">
      <formula>$A51=2</formula>
    </cfRule>
    <cfRule type="expression" dxfId="1516" priority="422">
      <formula>$A51=1</formula>
    </cfRule>
  </conditionalFormatting>
  <conditionalFormatting sqref="C46:C50">
    <cfRule type="expression" dxfId="1515" priority="415">
      <formula>$A46=2</formula>
    </cfRule>
    <cfRule type="expression" dxfId="1514" priority="416">
      <formula>$A46=1</formula>
    </cfRule>
  </conditionalFormatting>
  <conditionalFormatting sqref="B48:B50">
    <cfRule type="expression" dxfId="1513" priority="411">
      <formula>$A48=2</formula>
    </cfRule>
    <cfRule type="expression" dxfId="1512" priority="412">
      <formula>$A48=1</formula>
    </cfRule>
  </conditionalFormatting>
  <conditionalFormatting sqref="C6:C50">
    <cfRule type="expression" dxfId="1511" priority="395">
      <formula>$A6=2</formula>
    </cfRule>
    <cfRule type="expression" dxfId="1510" priority="396">
      <formula>$A6=1</formula>
    </cfRule>
  </conditionalFormatting>
  <conditionalFormatting sqref="C30:C38">
    <cfRule type="expression" dxfId="1509" priority="380">
      <formula>$A30=2</formula>
    </cfRule>
    <cfRule type="expression" dxfId="1508" priority="381">
      <formula>$A30=1</formula>
    </cfRule>
  </conditionalFormatting>
  <conditionalFormatting sqref="C46">
    <cfRule type="expression" dxfId="1507" priority="378">
      <formula>$A46=2</formula>
    </cfRule>
    <cfRule type="expression" dxfId="1506" priority="379">
      <formula>$A46=1</formula>
    </cfRule>
  </conditionalFormatting>
  <conditionalFormatting sqref="C6:C50">
    <cfRule type="expression" dxfId="1505" priority="362">
      <formula>$A6=2</formula>
    </cfRule>
    <cfRule type="expression" dxfId="1504" priority="363">
      <formula>$A6=1</formula>
    </cfRule>
  </conditionalFormatting>
  <conditionalFormatting sqref="C50">
    <cfRule type="expression" dxfId="1503" priority="360">
      <formula>$A50=2</formula>
    </cfRule>
    <cfRule type="expression" dxfId="1502" priority="361">
      <formula>$A50=1</formula>
    </cfRule>
  </conditionalFormatting>
  <conditionalFormatting sqref="C46:C50">
    <cfRule type="expression" dxfId="1501" priority="358">
      <formula>$A46=2</formula>
    </cfRule>
    <cfRule type="expression" dxfId="1500" priority="359">
      <formula>$A46=1</formula>
    </cfRule>
  </conditionalFormatting>
  <conditionalFormatting sqref="C6:C50">
    <cfRule type="expression" dxfId="1499" priority="356">
      <formula>$A6=2</formula>
    </cfRule>
    <cfRule type="expression" dxfId="1498" priority="357">
      <formula>$A6=1</formula>
    </cfRule>
  </conditionalFormatting>
  <conditionalFormatting sqref="C30:C38">
    <cfRule type="expression" dxfId="1497" priority="354">
      <formula>$A30=2</formula>
    </cfRule>
    <cfRule type="expression" dxfId="1496" priority="355">
      <formula>$A30=1</formula>
    </cfRule>
  </conditionalFormatting>
  <conditionalFormatting sqref="C46">
    <cfRule type="expression" dxfId="1495" priority="352">
      <formula>$A46=2</formula>
    </cfRule>
    <cfRule type="expression" dxfId="1494" priority="353">
      <formula>$A46=1</formula>
    </cfRule>
  </conditionalFormatting>
  <conditionalFormatting sqref="C6:C50">
    <cfRule type="expression" dxfId="1493" priority="350">
      <formula>$A6=2</formula>
    </cfRule>
    <cfRule type="expression" dxfId="1492" priority="351">
      <formula>$A6=1</formula>
    </cfRule>
  </conditionalFormatting>
  <conditionalFormatting sqref="C50">
    <cfRule type="expression" dxfId="1491" priority="348">
      <formula>$A50=2</formula>
    </cfRule>
    <cfRule type="expression" dxfId="1490" priority="349">
      <formula>$A50=1</formula>
    </cfRule>
  </conditionalFormatting>
  <conditionalFormatting sqref="C46:C50">
    <cfRule type="expression" dxfId="1489" priority="346">
      <formula>$A46=2</formula>
    </cfRule>
    <cfRule type="expression" dxfId="1488" priority="347">
      <formula>$A46=1</formula>
    </cfRule>
  </conditionalFormatting>
  <conditionalFormatting sqref="C6:C50">
    <cfRule type="expression" dxfId="1487" priority="344">
      <formula>$A6=2</formula>
    </cfRule>
    <cfRule type="expression" dxfId="1486" priority="345">
      <formula>$A6=1</formula>
    </cfRule>
  </conditionalFormatting>
  <conditionalFormatting sqref="C30:C38">
    <cfRule type="expression" dxfId="1485" priority="342">
      <formula>$A30=2</formula>
    </cfRule>
    <cfRule type="expression" dxfId="1484" priority="343">
      <formula>$A30=1</formula>
    </cfRule>
  </conditionalFormatting>
  <conditionalFormatting sqref="C46">
    <cfRule type="expression" dxfId="1483" priority="340">
      <formula>$A46=2</formula>
    </cfRule>
    <cfRule type="expression" dxfId="1482" priority="341">
      <formula>$A46=1</formula>
    </cfRule>
  </conditionalFormatting>
  <conditionalFormatting sqref="D6:G50">
    <cfRule type="expression" dxfId="1481" priority="338">
      <formula>$A6=2</formula>
    </cfRule>
    <cfRule type="expression" dxfId="1480" priority="339">
      <formula>$A6=1</formula>
    </cfRule>
  </conditionalFormatting>
  <conditionalFormatting sqref="D30:G30">
    <cfRule type="expression" dxfId="1479" priority="336">
      <formula>$A30=2</formula>
    </cfRule>
    <cfRule type="expression" dxfId="1478" priority="337">
      <formula>$A30=1</formula>
    </cfRule>
  </conditionalFormatting>
  <conditionalFormatting sqref="G6:G50">
    <cfRule type="expression" dxfId="1477" priority="334">
      <formula>$A6=2</formula>
    </cfRule>
    <cfRule type="expression" dxfId="1476" priority="335">
      <formula>$A6=1</formula>
    </cfRule>
  </conditionalFormatting>
  <conditionalFormatting sqref="G30">
    <cfRule type="expression" dxfId="1475" priority="332">
      <formula>$A30=2</formula>
    </cfRule>
    <cfRule type="expression" dxfId="1474" priority="333">
      <formula>$A30=1</formula>
    </cfRule>
  </conditionalFormatting>
  <conditionalFormatting sqref="G37">
    <cfRule type="expression" dxfId="1473" priority="330">
      <formula>$A37=2</formula>
    </cfRule>
    <cfRule type="expression" dxfId="1472" priority="331">
      <formula>$A37=1</formula>
    </cfRule>
  </conditionalFormatting>
  <conditionalFormatting sqref="D6:F50">
    <cfRule type="expression" dxfId="1471" priority="328">
      <formula>$A6=2</formula>
    </cfRule>
    <cfRule type="expression" dxfId="1470" priority="329">
      <formula>$A6=1</formula>
    </cfRule>
  </conditionalFormatting>
  <conditionalFormatting sqref="D30:F30">
    <cfRule type="expression" dxfId="1469" priority="326">
      <formula>$A30=2</formula>
    </cfRule>
    <cfRule type="expression" dxfId="1468" priority="327">
      <formula>$A30=1</formula>
    </cfRule>
  </conditionalFormatting>
  <conditionalFormatting sqref="F37">
    <cfRule type="expression" dxfId="1467" priority="324">
      <formula>$A37=2</formula>
    </cfRule>
    <cfRule type="expression" dxfId="1466" priority="325">
      <formula>$A37=1</formula>
    </cfRule>
  </conditionalFormatting>
  <conditionalFormatting sqref="D6:G50">
    <cfRule type="expression" dxfId="1465" priority="322">
      <formula>$A6=2</formula>
    </cfRule>
    <cfRule type="expression" dxfId="1464" priority="323">
      <formula>$A6=1</formula>
    </cfRule>
  </conditionalFormatting>
  <conditionalFormatting sqref="D30:G30">
    <cfRule type="expression" dxfId="1463" priority="320">
      <formula>$A30=2</formula>
    </cfRule>
    <cfRule type="expression" dxfId="1462" priority="321">
      <formula>$A30=1</formula>
    </cfRule>
  </conditionalFormatting>
  <conditionalFormatting sqref="F37:G37">
    <cfRule type="expression" dxfId="1461" priority="318">
      <formula>$A37=2</formula>
    </cfRule>
    <cfRule type="expression" dxfId="1460" priority="319">
      <formula>$A37=1</formula>
    </cfRule>
  </conditionalFormatting>
  <conditionalFormatting sqref="D6:G50">
    <cfRule type="expression" dxfId="1459" priority="316">
      <formula>$A6=2</formula>
    </cfRule>
    <cfRule type="expression" dxfId="1458" priority="317">
      <formula>$A6=1</formula>
    </cfRule>
  </conditionalFormatting>
  <conditionalFormatting sqref="D30:G30">
    <cfRule type="expression" dxfId="1457" priority="314">
      <formula>$A30=2</formula>
    </cfRule>
    <cfRule type="expression" dxfId="1456" priority="315">
      <formula>$A30=1</formula>
    </cfRule>
  </conditionalFormatting>
  <conditionalFormatting sqref="F37:G37">
    <cfRule type="expression" dxfId="1455" priority="312">
      <formula>$A37=2</formula>
    </cfRule>
    <cfRule type="expression" dxfId="1454" priority="313">
      <formula>$A37=1</formula>
    </cfRule>
  </conditionalFormatting>
  <conditionalFormatting sqref="B8">
    <cfRule type="expression" dxfId="1453" priority="210" stopIfTrue="1">
      <formula>$A8=2</formula>
    </cfRule>
    <cfRule type="expression" dxfId="1452" priority="211" stopIfTrue="1">
      <formula>$A8=1</formula>
    </cfRule>
  </conditionalFormatting>
  <conditionalFormatting sqref="C6:C28">
    <cfRule type="expression" dxfId="1451" priority="208">
      <formula>$A6=2</formula>
    </cfRule>
    <cfRule type="expression" dxfId="1450" priority="209">
      <formula>$A6=1</formula>
    </cfRule>
  </conditionalFormatting>
  <conditionalFormatting sqref="C30:C38">
    <cfRule type="expression" dxfId="1449" priority="206">
      <formula>$A30=2</formula>
    </cfRule>
    <cfRule type="expression" dxfId="1448" priority="207">
      <formula>$A30=1</formula>
    </cfRule>
  </conditionalFormatting>
  <conditionalFormatting sqref="C30:C38">
    <cfRule type="expression" dxfId="1447" priority="204">
      <formula>$A30=2</formula>
    </cfRule>
    <cfRule type="expression" dxfId="1446" priority="205">
      <formula>$A30=1</formula>
    </cfRule>
  </conditionalFormatting>
  <conditionalFormatting sqref="C40:C44">
    <cfRule type="expression" dxfId="1445" priority="202">
      <formula>$A40=2</formula>
    </cfRule>
    <cfRule type="expression" dxfId="1444" priority="203">
      <formula>$A40=1</formula>
    </cfRule>
  </conditionalFormatting>
  <conditionalFormatting sqref="C40:C44">
    <cfRule type="expression" dxfId="1443" priority="200">
      <formula>$A40=2</formula>
    </cfRule>
    <cfRule type="expression" dxfId="1442" priority="201">
      <formula>$A40=1</formula>
    </cfRule>
  </conditionalFormatting>
  <conditionalFormatting sqref="C40:C44 C46:C50">
    <cfRule type="expression" dxfId="1441" priority="198">
      <formula>$A40=2</formula>
    </cfRule>
    <cfRule type="expression" dxfId="1440" priority="199">
      <formula>$A40=1</formula>
    </cfRule>
  </conditionalFormatting>
  <conditionalFormatting sqref="C40:C44 C46:C50">
    <cfRule type="expression" dxfId="1439" priority="196">
      <formula>$A40=2</formula>
    </cfRule>
    <cfRule type="expression" dxfId="1438" priority="197">
      <formula>$A40=1</formula>
    </cfRule>
  </conditionalFormatting>
  <conditionalFormatting sqref="C44 C50">
    <cfRule type="expression" dxfId="1437" priority="194">
      <formula>$A44=2</formula>
    </cfRule>
    <cfRule type="expression" dxfId="1436" priority="195">
      <formula>$A44=1</formula>
    </cfRule>
  </conditionalFormatting>
  <conditionalFormatting sqref="C40 C46">
    <cfRule type="expression" dxfId="1435" priority="192">
      <formula>$A40=2</formula>
    </cfRule>
    <cfRule type="expression" dxfId="1434" priority="193">
      <formula>$A40=1</formula>
    </cfRule>
  </conditionalFormatting>
  <conditionalFormatting sqref="D6:G6">
    <cfRule type="expression" dxfId="1433" priority="127">
      <formula>$A6=1</formula>
    </cfRule>
  </conditionalFormatting>
  <conditionalFormatting sqref="D13:G13">
    <cfRule type="expression" dxfId="1432" priority="126">
      <formula>$A13=1</formula>
    </cfRule>
  </conditionalFormatting>
  <conditionalFormatting sqref="D26:G26">
    <cfRule type="expression" dxfId="1431" priority="125">
      <formula>$A26=1</formula>
    </cfRule>
  </conditionalFormatting>
  <conditionalFormatting sqref="D30:G30">
    <cfRule type="expression" dxfId="1430" priority="124">
      <formula>$A30=1</formula>
    </cfRule>
  </conditionalFormatting>
  <pageMargins left="0" right="0" top="0" bottom="0" header="0" footer="0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7558519241921"/>
    <pageSetUpPr fitToPage="1"/>
  </sheetPr>
  <dimension ref="A1:G126"/>
  <sheetViews>
    <sheetView view="pageBreakPreview" zoomScale="70" zoomScaleNormal="90" zoomScaleSheetLayoutView="70" workbookViewId="0">
      <pane xSplit="2" ySplit="4" topLeftCell="C5" activePane="bottomRight" state="frozen"/>
      <selection pane="topRight" activeCell="F1" sqref="F1"/>
      <selection pane="bottomLeft" activeCell="A5" sqref="A5"/>
      <selection pane="bottomRight" activeCell="D33" sqref="D33"/>
    </sheetView>
  </sheetViews>
  <sheetFormatPr defaultRowHeight="15"/>
  <cols>
    <col min="1" max="1" width="9.140625" style="37" hidden="1" customWidth="1"/>
    <col min="2" max="2" width="58.42578125" style="37" customWidth="1"/>
    <col min="3" max="3" width="17.5703125" style="37" customWidth="1"/>
    <col min="4" max="7" width="9.140625" style="38" customWidth="1"/>
    <col min="8" max="16384" width="9.140625" style="37"/>
  </cols>
  <sheetData>
    <row r="1" spans="1:7" s="61" customFormat="1" ht="27" customHeight="1">
      <c r="A1" s="51"/>
      <c r="B1" s="84" t="s">
        <v>62</v>
      </c>
      <c r="C1" s="83"/>
      <c r="D1" s="82"/>
      <c r="E1" s="81"/>
      <c r="F1" s="80"/>
      <c r="G1" s="79"/>
    </row>
    <row r="2" spans="1:7" s="61" customFormat="1" ht="87.75" customHeight="1">
      <c r="A2" s="51"/>
      <c r="B2" s="180" t="s">
        <v>63</v>
      </c>
      <c r="C2" s="180"/>
      <c r="D2" s="78"/>
      <c r="E2" s="78"/>
      <c r="F2" s="78"/>
      <c r="G2" s="78"/>
    </row>
    <row r="3" spans="1:7" s="61" customFormat="1" ht="61.5" customHeight="1">
      <c r="A3" s="51"/>
      <c r="B3" s="77" t="s">
        <v>62</v>
      </c>
      <c r="C3" s="62" t="s">
        <v>61</v>
      </c>
      <c r="D3" s="62" t="s">
        <v>25</v>
      </c>
      <c r="E3" s="62" t="s">
        <v>24</v>
      </c>
      <c r="F3" s="62" t="s">
        <v>23</v>
      </c>
      <c r="G3" s="62" t="s">
        <v>22</v>
      </c>
    </row>
    <row r="4" spans="1:7" s="61" customFormat="1" ht="31.5" customHeight="1">
      <c r="A4" s="51"/>
      <c r="B4" s="76"/>
      <c r="C4" s="75" t="s">
        <v>60</v>
      </c>
      <c r="D4" s="74" t="s">
        <v>60</v>
      </c>
      <c r="E4" s="74" t="s">
        <v>60</v>
      </c>
      <c r="F4" s="74" t="s">
        <v>60</v>
      </c>
      <c r="G4" s="74" t="s">
        <v>60</v>
      </c>
    </row>
    <row r="5" spans="1:7" s="61" customFormat="1" ht="30" customHeight="1">
      <c r="A5" s="51">
        <v>1</v>
      </c>
      <c r="B5" s="50" t="s">
        <v>21</v>
      </c>
      <c r="C5" s="62">
        <v>3512</v>
      </c>
      <c r="D5" s="62">
        <v>588</v>
      </c>
      <c r="E5" s="62">
        <v>878</v>
      </c>
      <c r="F5" s="62">
        <v>878</v>
      </c>
      <c r="G5" s="62">
        <v>1168</v>
      </c>
    </row>
    <row r="6" spans="1:7" s="72" customFormat="1" ht="17.100000000000001" customHeight="1">
      <c r="A6" s="51">
        <v>2</v>
      </c>
      <c r="B6" s="68" t="s">
        <v>41</v>
      </c>
      <c r="C6" s="57">
        <v>3512</v>
      </c>
      <c r="D6" s="57">
        <v>588</v>
      </c>
      <c r="E6" s="57">
        <v>878</v>
      </c>
      <c r="F6" s="57">
        <v>878</v>
      </c>
      <c r="G6" s="57">
        <v>1168</v>
      </c>
    </row>
    <row r="7" spans="1:7" s="52" customFormat="1" ht="15.75" customHeight="1">
      <c r="A7" s="51"/>
      <c r="B7" s="55" t="s">
        <v>39</v>
      </c>
      <c r="C7" s="56">
        <v>3032</v>
      </c>
      <c r="D7" s="73">
        <v>390</v>
      </c>
      <c r="E7" s="53">
        <v>756</v>
      </c>
      <c r="F7" s="53">
        <v>756</v>
      </c>
      <c r="G7" s="53">
        <v>1130</v>
      </c>
    </row>
    <row r="8" spans="1:7" s="52" customFormat="1" ht="15.75" customHeight="1">
      <c r="A8" s="51"/>
      <c r="B8" s="55" t="s">
        <v>38</v>
      </c>
      <c r="C8" s="56">
        <v>480</v>
      </c>
      <c r="D8" s="56">
        <v>198</v>
      </c>
      <c r="E8" s="53">
        <v>122</v>
      </c>
      <c r="F8" s="53">
        <v>122</v>
      </c>
      <c r="G8" s="53">
        <v>38</v>
      </c>
    </row>
    <row r="9" spans="1:7" s="61" customFormat="1" ht="30" customHeight="1">
      <c r="A9" s="51">
        <v>1</v>
      </c>
      <c r="B9" s="50" t="s">
        <v>59</v>
      </c>
      <c r="C9" s="62">
        <v>505</v>
      </c>
      <c r="D9" s="62">
        <v>255</v>
      </c>
      <c r="E9" s="62">
        <v>171</v>
      </c>
      <c r="F9" s="62">
        <v>68</v>
      </c>
      <c r="G9" s="62">
        <v>11</v>
      </c>
    </row>
    <row r="10" spans="1:7" s="72" customFormat="1" ht="17.100000000000001" customHeight="1">
      <c r="A10" s="51">
        <v>2</v>
      </c>
      <c r="B10" s="68" t="s">
        <v>41</v>
      </c>
      <c r="C10" s="57">
        <v>505</v>
      </c>
      <c r="D10" s="57">
        <v>255</v>
      </c>
      <c r="E10" s="57">
        <v>171</v>
      </c>
      <c r="F10" s="57">
        <v>68</v>
      </c>
      <c r="G10" s="57">
        <v>11</v>
      </c>
    </row>
    <row r="11" spans="1:7" s="52" customFormat="1" ht="15.75" customHeight="1">
      <c r="A11" s="51"/>
      <c r="B11" s="55" t="s">
        <v>39</v>
      </c>
      <c r="C11" s="56">
        <v>493</v>
      </c>
      <c r="D11" s="53">
        <v>255</v>
      </c>
      <c r="E11" s="53">
        <v>165</v>
      </c>
      <c r="F11" s="53">
        <v>65</v>
      </c>
      <c r="G11" s="53">
        <v>8</v>
      </c>
    </row>
    <row r="12" spans="1:7" s="52" customFormat="1" ht="15.75" customHeight="1">
      <c r="A12" s="51"/>
      <c r="B12" s="55" t="s">
        <v>38</v>
      </c>
      <c r="C12" s="56">
        <v>12</v>
      </c>
      <c r="D12" s="53"/>
      <c r="E12" s="53">
        <v>6</v>
      </c>
      <c r="F12" s="53">
        <v>3</v>
      </c>
      <c r="G12" s="53">
        <v>3</v>
      </c>
    </row>
    <row r="13" spans="1:7" s="61" customFormat="1" ht="28.5" customHeight="1">
      <c r="A13" s="51">
        <v>1</v>
      </c>
      <c r="B13" s="50" t="s">
        <v>19</v>
      </c>
      <c r="C13" s="62">
        <v>428</v>
      </c>
      <c r="D13" s="62">
        <v>0</v>
      </c>
      <c r="E13" s="62">
        <v>108</v>
      </c>
      <c r="F13" s="62">
        <v>158</v>
      </c>
      <c r="G13" s="62">
        <v>162</v>
      </c>
    </row>
    <row r="14" spans="1:7" s="60" customFormat="1" ht="17.100000000000001" customHeight="1">
      <c r="A14" s="51">
        <v>2</v>
      </c>
      <c r="B14" s="68" t="s">
        <v>41</v>
      </c>
      <c r="C14" s="57">
        <v>428</v>
      </c>
      <c r="D14" s="57">
        <v>0</v>
      </c>
      <c r="E14" s="57">
        <v>108</v>
      </c>
      <c r="F14" s="57">
        <v>158</v>
      </c>
      <c r="G14" s="57">
        <v>162</v>
      </c>
    </row>
    <row r="15" spans="1:7" s="52" customFormat="1" ht="15.75" customHeight="1">
      <c r="A15" s="51"/>
      <c r="B15" s="55" t="s">
        <v>39</v>
      </c>
      <c r="C15" s="56">
        <v>318</v>
      </c>
      <c r="D15" s="53"/>
      <c r="E15" s="53">
        <v>81</v>
      </c>
      <c r="F15" s="53">
        <v>116</v>
      </c>
      <c r="G15" s="53">
        <v>121</v>
      </c>
    </row>
    <row r="16" spans="1:7" s="52" customFormat="1" ht="15.75" customHeight="1">
      <c r="A16" s="51"/>
      <c r="B16" s="55" t="s">
        <v>38</v>
      </c>
      <c r="C16" s="56">
        <v>110</v>
      </c>
      <c r="D16" s="53"/>
      <c r="E16" s="53">
        <v>27</v>
      </c>
      <c r="F16" s="53">
        <v>42</v>
      </c>
      <c r="G16" s="53">
        <v>41</v>
      </c>
    </row>
    <row r="17" spans="1:7" s="61" customFormat="1" ht="28.5" customHeight="1">
      <c r="A17" s="51">
        <v>1</v>
      </c>
      <c r="B17" s="50" t="s">
        <v>58</v>
      </c>
      <c r="C17" s="62">
        <v>1121</v>
      </c>
      <c r="D17" s="62">
        <v>112</v>
      </c>
      <c r="E17" s="62">
        <v>448</v>
      </c>
      <c r="F17" s="62">
        <v>280</v>
      </c>
      <c r="G17" s="62">
        <v>281</v>
      </c>
    </row>
    <row r="18" spans="1:7" s="60" customFormat="1" ht="16.5" customHeight="1">
      <c r="A18" s="51">
        <v>2</v>
      </c>
      <c r="B18" s="68" t="s">
        <v>41</v>
      </c>
      <c r="C18" s="57">
        <v>1121</v>
      </c>
      <c r="D18" s="57">
        <v>112</v>
      </c>
      <c r="E18" s="57">
        <v>448</v>
      </c>
      <c r="F18" s="57">
        <v>280</v>
      </c>
      <c r="G18" s="57">
        <v>281</v>
      </c>
    </row>
    <row r="19" spans="1:7" s="52" customFormat="1" ht="15.75" customHeight="1">
      <c r="A19" s="51"/>
      <c r="B19" s="55" t="s">
        <v>39</v>
      </c>
      <c r="C19" s="56">
        <v>1121</v>
      </c>
      <c r="D19" s="53">
        <v>112</v>
      </c>
      <c r="E19" s="53">
        <v>448</v>
      </c>
      <c r="F19" s="53">
        <v>280</v>
      </c>
      <c r="G19" s="53">
        <v>281</v>
      </c>
    </row>
    <row r="20" spans="1:7" s="52" customFormat="1" ht="15.75" customHeight="1">
      <c r="A20" s="51"/>
      <c r="B20" s="55" t="s">
        <v>38</v>
      </c>
      <c r="C20" s="56"/>
      <c r="D20" s="53"/>
      <c r="E20" s="53"/>
      <c r="F20" s="53"/>
      <c r="G20" s="53"/>
    </row>
    <row r="21" spans="1:7" s="61" customFormat="1" ht="28.5" customHeight="1">
      <c r="A21" s="51">
        <v>1</v>
      </c>
      <c r="B21" s="50" t="s">
        <v>57</v>
      </c>
      <c r="C21" s="62">
        <v>1078</v>
      </c>
      <c r="D21" s="62">
        <v>297</v>
      </c>
      <c r="E21" s="62">
        <v>270</v>
      </c>
      <c r="F21" s="62">
        <v>269</v>
      </c>
      <c r="G21" s="62">
        <v>242</v>
      </c>
    </row>
    <row r="22" spans="1:7" s="70" customFormat="1" ht="18.75" customHeight="1">
      <c r="A22" s="51">
        <v>2</v>
      </c>
      <c r="B22" s="68" t="s">
        <v>41</v>
      </c>
      <c r="C22" s="57">
        <v>1078</v>
      </c>
      <c r="D22" s="57">
        <v>297</v>
      </c>
      <c r="E22" s="57">
        <v>270</v>
      </c>
      <c r="F22" s="57">
        <v>269</v>
      </c>
      <c r="G22" s="57">
        <v>242</v>
      </c>
    </row>
    <row r="23" spans="1:7" s="70" customFormat="1" ht="15.75" customHeight="1">
      <c r="A23" s="51"/>
      <c r="B23" s="55" t="s">
        <v>39</v>
      </c>
      <c r="C23" s="56">
        <v>878</v>
      </c>
      <c r="D23" s="53">
        <v>276</v>
      </c>
      <c r="E23" s="53">
        <v>225</v>
      </c>
      <c r="F23" s="53">
        <v>211</v>
      </c>
      <c r="G23" s="53">
        <v>166</v>
      </c>
    </row>
    <row r="24" spans="1:7" s="70" customFormat="1" ht="15.75" customHeight="1">
      <c r="A24" s="51"/>
      <c r="B24" s="55" t="s">
        <v>38</v>
      </c>
      <c r="C24" s="56">
        <v>200</v>
      </c>
      <c r="D24" s="53">
        <v>21</v>
      </c>
      <c r="E24" s="53">
        <v>45</v>
      </c>
      <c r="F24" s="53">
        <v>58</v>
      </c>
      <c r="G24" s="53">
        <v>76</v>
      </c>
    </row>
    <row r="25" spans="1:7" s="70" customFormat="1" ht="29.25" customHeight="1">
      <c r="A25" s="51">
        <v>1</v>
      </c>
      <c r="B25" s="50" t="s">
        <v>17</v>
      </c>
      <c r="C25" s="62">
        <v>6546</v>
      </c>
      <c r="D25" s="62">
        <v>1292</v>
      </c>
      <c r="E25" s="62">
        <v>1733</v>
      </c>
      <c r="F25" s="62">
        <v>1761</v>
      </c>
      <c r="G25" s="62">
        <v>1760</v>
      </c>
    </row>
    <row r="26" spans="1:7" s="60" customFormat="1" ht="17.100000000000001" customHeight="1">
      <c r="A26" s="51">
        <v>2</v>
      </c>
      <c r="B26" s="59" t="s">
        <v>41</v>
      </c>
      <c r="C26" s="57">
        <v>6546</v>
      </c>
      <c r="D26" s="57">
        <v>1292</v>
      </c>
      <c r="E26" s="57">
        <v>1733</v>
      </c>
      <c r="F26" s="57">
        <v>1761</v>
      </c>
      <c r="G26" s="57">
        <v>1760</v>
      </c>
    </row>
    <row r="27" spans="1:7" s="52" customFormat="1" ht="15.75" customHeight="1">
      <c r="A27" s="51"/>
      <c r="B27" s="55" t="s">
        <v>39</v>
      </c>
      <c r="C27" s="56">
        <v>6546</v>
      </c>
      <c r="D27" s="53">
        <v>1292</v>
      </c>
      <c r="E27" s="53">
        <v>1733</v>
      </c>
      <c r="F27" s="53">
        <v>1761</v>
      </c>
      <c r="G27" s="53">
        <v>1760</v>
      </c>
    </row>
    <row r="28" spans="1:7" s="52" customFormat="1" ht="15.75" customHeight="1">
      <c r="A28" s="51"/>
      <c r="B28" s="55" t="s">
        <v>38</v>
      </c>
      <c r="C28" s="56"/>
      <c r="D28" s="53"/>
      <c r="E28" s="53"/>
      <c r="F28" s="53"/>
      <c r="G28" s="53"/>
    </row>
    <row r="29" spans="1:7" s="70" customFormat="1" ht="29.25" customHeight="1">
      <c r="A29" s="51">
        <v>1</v>
      </c>
      <c r="B29" s="50" t="s">
        <v>56</v>
      </c>
      <c r="C29" s="62">
        <v>1000</v>
      </c>
      <c r="D29" s="62">
        <v>0</v>
      </c>
      <c r="E29" s="62">
        <v>50</v>
      </c>
      <c r="F29" s="62">
        <v>380</v>
      </c>
      <c r="G29" s="62">
        <v>570</v>
      </c>
    </row>
    <row r="30" spans="1:7" s="60" customFormat="1" ht="17.100000000000001" customHeight="1">
      <c r="A30" s="51">
        <v>2</v>
      </c>
      <c r="B30" s="59" t="s">
        <v>41</v>
      </c>
      <c r="C30" s="57">
        <v>1000</v>
      </c>
      <c r="D30" s="57">
        <v>0</v>
      </c>
      <c r="E30" s="57">
        <v>50</v>
      </c>
      <c r="F30" s="57">
        <v>380</v>
      </c>
      <c r="G30" s="57">
        <v>570</v>
      </c>
    </row>
    <row r="31" spans="1:7" s="52" customFormat="1" ht="15.75" customHeight="1">
      <c r="A31" s="51"/>
      <c r="B31" s="55" t="s">
        <v>39</v>
      </c>
      <c r="C31" s="56">
        <v>1000</v>
      </c>
      <c r="D31" s="53"/>
      <c r="E31" s="53">
        <v>50</v>
      </c>
      <c r="F31" s="53">
        <v>380</v>
      </c>
      <c r="G31" s="53">
        <v>570</v>
      </c>
    </row>
    <row r="32" spans="1:7" s="52" customFormat="1" ht="15.75" customHeight="1">
      <c r="A32" s="51"/>
      <c r="B32" s="55" t="s">
        <v>38</v>
      </c>
      <c r="C32" s="56"/>
      <c r="D32" s="53"/>
      <c r="E32" s="53"/>
      <c r="F32" s="53"/>
      <c r="G32" s="53"/>
    </row>
    <row r="33" spans="1:7" s="70" customFormat="1" ht="29.25" customHeight="1">
      <c r="A33" s="51">
        <v>1</v>
      </c>
      <c r="B33" s="50" t="s">
        <v>55</v>
      </c>
      <c r="C33" s="62">
        <v>1648</v>
      </c>
      <c r="D33" s="62">
        <v>571</v>
      </c>
      <c r="E33" s="62">
        <v>662</v>
      </c>
      <c r="F33" s="62">
        <v>383</v>
      </c>
      <c r="G33" s="62">
        <v>32</v>
      </c>
    </row>
    <row r="34" spans="1:7" s="60" customFormat="1" ht="17.100000000000001" customHeight="1">
      <c r="A34" s="51">
        <v>2</v>
      </c>
      <c r="B34" s="59" t="s">
        <v>41</v>
      </c>
      <c r="C34" s="57">
        <v>1648</v>
      </c>
      <c r="D34" s="57">
        <v>571</v>
      </c>
      <c r="E34" s="57">
        <v>662</v>
      </c>
      <c r="F34" s="57">
        <v>383</v>
      </c>
      <c r="G34" s="57">
        <v>32</v>
      </c>
    </row>
    <row r="35" spans="1:7" s="52" customFormat="1" ht="15.75" customHeight="1">
      <c r="A35" s="51"/>
      <c r="B35" s="55" t="s">
        <v>39</v>
      </c>
      <c r="C35" s="56">
        <v>1468</v>
      </c>
      <c r="D35" s="53">
        <v>524</v>
      </c>
      <c r="E35" s="53">
        <v>561</v>
      </c>
      <c r="F35" s="53">
        <v>353</v>
      </c>
      <c r="G35" s="53">
        <v>30</v>
      </c>
    </row>
    <row r="36" spans="1:7" s="52" customFormat="1" ht="15.75" customHeight="1">
      <c r="A36" s="51"/>
      <c r="B36" s="55" t="s">
        <v>38</v>
      </c>
      <c r="C36" s="56">
        <v>180</v>
      </c>
      <c r="D36" s="53">
        <v>47</v>
      </c>
      <c r="E36" s="53">
        <v>101</v>
      </c>
      <c r="F36" s="53">
        <v>30</v>
      </c>
      <c r="G36" s="53">
        <v>2</v>
      </c>
    </row>
    <row r="37" spans="1:7" s="70" customFormat="1" ht="29.25" customHeight="1">
      <c r="A37" s="51">
        <v>1</v>
      </c>
      <c r="B37" s="50" t="s">
        <v>54</v>
      </c>
      <c r="C37" s="62">
        <v>158</v>
      </c>
      <c r="D37" s="62">
        <v>45</v>
      </c>
      <c r="E37" s="62">
        <v>50</v>
      </c>
      <c r="F37" s="62">
        <v>30</v>
      </c>
      <c r="G37" s="62">
        <v>33</v>
      </c>
    </row>
    <row r="38" spans="1:7" s="60" customFormat="1" ht="17.100000000000001" customHeight="1">
      <c r="A38" s="51">
        <v>2</v>
      </c>
      <c r="B38" s="59" t="s">
        <v>40</v>
      </c>
      <c r="C38" s="57">
        <v>158</v>
      </c>
      <c r="D38" s="57">
        <v>45</v>
      </c>
      <c r="E38" s="57">
        <v>50</v>
      </c>
      <c r="F38" s="57">
        <v>30</v>
      </c>
      <c r="G38" s="57">
        <v>33</v>
      </c>
    </row>
    <row r="39" spans="1:7" s="52" customFormat="1" ht="15.75" customHeight="1">
      <c r="A39" s="51"/>
      <c r="B39" s="55" t="s">
        <v>39</v>
      </c>
      <c r="C39" s="56">
        <v>158</v>
      </c>
      <c r="D39" s="53">
        <v>45</v>
      </c>
      <c r="E39" s="53">
        <v>50</v>
      </c>
      <c r="F39" s="53">
        <v>30</v>
      </c>
      <c r="G39" s="53">
        <v>33</v>
      </c>
    </row>
    <row r="40" spans="1:7" s="52" customFormat="1" ht="15.75" customHeight="1">
      <c r="A40" s="51"/>
      <c r="B40" s="55" t="s">
        <v>38</v>
      </c>
      <c r="C40" s="56"/>
      <c r="D40" s="54"/>
      <c r="E40" s="54"/>
      <c r="F40" s="54"/>
      <c r="G40" s="71"/>
    </row>
    <row r="41" spans="1:7" s="70" customFormat="1" ht="29.25" customHeight="1">
      <c r="A41" s="51">
        <v>1</v>
      </c>
      <c r="B41" s="50" t="s">
        <v>53</v>
      </c>
      <c r="C41" s="62">
        <v>3966</v>
      </c>
      <c r="D41" s="62">
        <v>618</v>
      </c>
      <c r="E41" s="62">
        <v>1366</v>
      </c>
      <c r="F41" s="62">
        <v>992</v>
      </c>
      <c r="G41" s="62">
        <v>990</v>
      </c>
    </row>
    <row r="42" spans="1:7" s="60" customFormat="1" ht="17.100000000000001" customHeight="1">
      <c r="A42" s="51">
        <v>2</v>
      </c>
      <c r="B42" s="59" t="s">
        <v>40</v>
      </c>
      <c r="C42" s="57">
        <v>3966</v>
      </c>
      <c r="D42" s="57">
        <v>618</v>
      </c>
      <c r="E42" s="57">
        <v>1366</v>
      </c>
      <c r="F42" s="57">
        <v>992</v>
      </c>
      <c r="G42" s="57">
        <v>990</v>
      </c>
    </row>
    <row r="43" spans="1:7" s="52" customFormat="1" ht="15.75" customHeight="1">
      <c r="A43" s="51"/>
      <c r="B43" s="55" t="s">
        <v>39</v>
      </c>
      <c r="C43" s="56">
        <v>2966</v>
      </c>
      <c r="D43" s="56">
        <v>503</v>
      </c>
      <c r="E43" s="53">
        <v>1021</v>
      </c>
      <c r="F43" s="53">
        <v>752</v>
      </c>
      <c r="G43" s="53">
        <v>690</v>
      </c>
    </row>
    <row r="44" spans="1:7" s="52" customFormat="1" ht="15.75" customHeight="1">
      <c r="A44" s="51"/>
      <c r="B44" s="55" t="s">
        <v>38</v>
      </c>
      <c r="C44" s="56">
        <v>1000</v>
      </c>
      <c r="D44" s="56">
        <v>115</v>
      </c>
      <c r="E44" s="53">
        <v>345</v>
      </c>
      <c r="F44" s="53">
        <v>240</v>
      </c>
      <c r="G44" s="53">
        <v>300</v>
      </c>
    </row>
    <row r="45" spans="1:7" s="61" customFormat="1" ht="30.75" customHeight="1">
      <c r="A45" s="51">
        <v>1</v>
      </c>
      <c r="B45" s="50" t="s">
        <v>52</v>
      </c>
      <c r="C45" s="62">
        <v>1832</v>
      </c>
      <c r="D45" s="62">
        <v>233</v>
      </c>
      <c r="E45" s="62">
        <v>685</v>
      </c>
      <c r="F45" s="62">
        <v>459</v>
      </c>
      <c r="G45" s="62">
        <v>455</v>
      </c>
    </row>
    <row r="46" spans="1:7" s="69" customFormat="1" ht="17.100000000000001" customHeight="1">
      <c r="A46" s="51">
        <v>2</v>
      </c>
      <c r="B46" s="65" t="s">
        <v>40</v>
      </c>
      <c r="C46" s="57">
        <v>1832</v>
      </c>
      <c r="D46" s="57">
        <v>233</v>
      </c>
      <c r="E46" s="57">
        <v>685</v>
      </c>
      <c r="F46" s="57">
        <v>459</v>
      </c>
      <c r="G46" s="57">
        <v>455</v>
      </c>
    </row>
    <row r="47" spans="1:7" s="52" customFormat="1" ht="15.75" customHeight="1">
      <c r="A47" s="51">
        <v>7</v>
      </c>
      <c r="B47" s="55" t="s">
        <v>39</v>
      </c>
      <c r="C47" s="56">
        <v>1558</v>
      </c>
      <c r="D47" s="56">
        <v>211</v>
      </c>
      <c r="E47" s="53">
        <v>569</v>
      </c>
      <c r="F47" s="53">
        <v>390</v>
      </c>
      <c r="G47" s="53">
        <v>388</v>
      </c>
    </row>
    <row r="48" spans="1:7" s="52" customFormat="1" ht="15.75" customHeight="1">
      <c r="A48" s="51">
        <v>9</v>
      </c>
      <c r="B48" s="55" t="s">
        <v>38</v>
      </c>
      <c r="C48" s="56">
        <v>274</v>
      </c>
      <c r="D48" s="56">
        <v>22</v>
      </c>
      <c r="E48" s="53">
        <v>116</v>
      </c>
      <c r="F48" s="53">
        <v>69</v>
      </c>
      <c r="G48" s="53">
        <v>67</v>
      </c>
    </row>
    <row r="49" spans="1:7" s="47" customFormat="1" ht="25.5" customHeight="1">
      <c r="A49" s="51">
        <v>1</v>
      </c>
      <c r="B49" s="50" t="s">
        <v>51</v>
      </c>
      <c r="C49" s="62">
        <v>3345</v>
      </c>
      <c r="D49" s="62">
        <v>824</v>
      </c>
      <c r="E49" s="62">
        <v>911</v>
      </c>
      <c r="F49" s="62">
        <v>836</v>
      </c>
      <c r="G49" s="62">
        <v>774</v>
      </c>
    </row>
    <row r="50" spans="1:7" s="47" customFormat="1" ht="19.5" customHeight="1">
      <c r="A50" s="51">
        <v>2</v>
      </c>
      <c r="B50" s="59" t="s">
        <v>40</v>
      </c>
      <c r="C50" s="57">
        <v>3345</v>
      </c>
      <c r="D50" s="57">
        <v>824</v>
      </c>
      <c r="E50" s="57">
        <v>911</v>
      </c>
      <c r="F50" s="57">
        <v>836</v>
      </c>
      <c r="G50" s="57">
        <v>774</v>
      </c>
    </row>
    <row r="51" spans="1:7" s="47" customFormat="1" ht="17.25" customHeight="1">
      <c r="A51" s="51"/>
      <c r="B51" s="55" t="s">
        <v>39</v>
      </c>
      <c r="C51" s="56">
        <v>2945</v>
      </c>
      <c r="D51" s="56">
        <v>697</v>
      </c>
      <c r="E51" s="53">
        <v>784</v>
      </c>
      <c r="F51" s="53">
        <v>732</v>
      </c>
      <c r="G51" s="53">
        <v>732</v>
      </c>
    </row>
    <row r="52" spans="1:7" s="47" customFormat="1" ht="17.25" customHeight="1">
      <c r="A52" s="51"/>
      <c r="B52" s="55" t="s">
        <v>38</v>
      </c>
      <c r="C52" s="56">
        <v>400</v>
      </c>
      <c r="D52" s="56">
        <v>127</v>
      </c>
      <c r="E52" s="53">
        <v>127</v>
      </c>
      <c r="F52" s="53">
        <v>104</v>
      </c>
      <c r="G52" s="53">
        <v>42</v>
      </c>
    </row>
    <row r="53" spans="1:7" s="61" customFormat="1" ht="27.75" customHeight="1">
      <c r="A53" s="51">
        <v>1</v>
      </c>
      <c r="B53" s="50" t="s">
        <v>50</v>
      </c>
      <c r="C53" s="62">
        <v>6156</v>
      </c>
      <c r="D53" s="62">
        <v>964</v>
      </c>
      <c r="E53" s="62">
        <v>1416</v>
      </c>
      <c r="F53" s="62">
        <v>1040</v>
      </c>
      <c r="G53" s="62">
        <v>2736</v>
      </c>
    </row>
    <row r="54" spans="1:7" s="60" customFormat="1" ht="17.100000000000001" customHeight="1">
      <c r="A54" s="51">
        <v>2</v>
      </c>
      <c r="B54" s="57" t="s">
        <v>41</v>
      </c>
      <c r="C54" s="57">
        <v>2786</v>
      </c>
      <c r="D54" s="57">
        <v>450</v>
      </c>
      <c r="E54" s="57">
        <v>810</v>
      </c>
      <c r="F54" s="57">
        <v>570</v>
      </c>
      <c r="G54" s="57">
        <v>956</v>
      </c>
    </row>
    <row r="55" spans="1:7" s="52" customFormat="1" ht="15.75" customHeight="1">
      <c r="A55" s="51"/>
      <c r="B55" s="55" t="s">
        <v>39</v>
      </c>
      <c r="C55" s="56">
        <v>2428</v>
      </c>
      <c r="D55" s="53">
        <v>364</v>
      </c>
      <c r="E55" s="53">
        <v>716</v>
      </c>
      <c r="F55" s="53">
        <v>470</v>
      </c>
      <c r="G55" s="53">
        <v>878</v>
      </c>
    </row>
    <row r="56" spans="1:7" s="52" customFormat="1" ht="15.75" customHeight="1">
      <c r="A56" s="51"/>
      <c r="B56" s="55" t="s">
        <v>38</v>
      </c>
      <c r="C56" s="56">
        <v>358</v>
      </c>
      <c r="D56" s="53">
        <v>86</v>
      </c>
      <c r="E56" s="53">
        <v>94</v>
      </c>
      <c r="F56" s="53">
        <v>100</v>
      </c>
      <c r="G56" s="53">
        <v>78</v>
      </c>
    </row>
    <row r="57" spans="1:7" s="60" customFormat="1" ht="17.100000000000001" customHeight="1">
      <c r="A57" s="51">
        <v>2</v>
      </c>
      <c r="B57" s="57" t="s">
        <v>40</v>
      </c>
      <c r="C57" s="57">
        <v>3370</v>
      </c>
      <c r="D57" s="57">
        <v>514</v>
      </c>
      <c r="E57" s="57">
        <v>606</v>
      </c>
      <c r="F57" s="57">
        <v>470</v>
      </c>
      <c r="G57" s="57">
        <v>1780</v>
      </c>
    </row>
    <row r="58" spans="1:7" s="52" customFormat="1" ht="15.75" customHeight="1">
      <c r="A58" s="51"/>
      <c r="B58" s="55" t="s">
        <v>39</v>
      </c>
      <c r="C58" s="56">
        <v>2887</v>
      </c>
      <c r="D58" s="53">
        <v>456</v>
      </c>
      <c r="E58" s="53">
        <v>464</v>
      </c>
      <c r="F58" s="53">
        <v>370</v>
      </c>
      <c r="G58" s="53">
        <v>1597</v>
      </c>
    </row>
    <row r="59" spans="1:7" s="52" customFormat="1" ht="15.75" customHeight="1">
      <c r="A59" s="51"/>
      <c r="B59" s="55" t="s">
        <v>38</v>
      </c>
      <c r="C59" s="56">
        <v>483</v>
      </c>
      <c r="D59" s="53">
        <v>58</v>
      </c>
      <c r="E59" s="53">
        <v>142</v>
      </c>
      <c r="F59" s="53">
        <v>100</v>
      </c>
      <c r="G59" s="53">
        <v>183</v>
      </c>
    </row>
    <row r="60" spans="1:7" s="66" customFormat="1" ht="29.25" customHeight="1">
      <c r="A60" s="67">
        <v>1</v>
      </c>
      <c r="B60" s="50" t="s">
        <v>49</v>
      </c>
      <c r="C60" s="62">
        <v>3630</v>
      </c>
      <c r="D60" s="62">
        <v>694</v>
      </c>
      <c r="E60" s="62">
        <v>1166</v>
      </c>
      <c r="F60" s="62">
        <v>760</v>
      </c>
      <c r="G60" s="62">
        <v>1010</v>
      </c>
    </row>
    <row r="61" spans="1:7" s="52" customFormat="1" ht="15.75" customHeight="1">
      <c r="A61" s="51">
        <v>2</v>
      </c>
      <c r="B61" s="65" t="s">
        <v>40</v>
      </c>
      <c r="C61" s="57">
        <v>3630</v>
      </c>
      <c r="D61" s="57">
        <v>694</v>
      </c>
      <c r="E61" s="57">
        <v>1166</v>
      </c>
      <c r="F61" s="57">
        <v>760</v>
      </c>
      <c r="G61" s="57">
        <v>1010</v>
      </c>
    </row>
    <row r="62" spans="1:7" s="52" customFormat="1" ht="15.75" customHeight="1">
      <c r="A62" s="51">
        <v>7</v>
      </c>
      <c r="B62" s="55" t="s">
        <v>39</v>
      </c>
      <c r="C62" s="56">
        <v>2630</v>
      </c>
      <c r="D62" s="53">
        <v>530</v>
      </c>
      <c r="E62" s="53">
        <v>780</v>
      </c>
      <c r="F62" s="53">
        <v>600</v>
      </c>
      <c r="G62" s="53">
        <v>720</v>
      </c>
    </row>
    <row r="63" spans="1:7" s="52" customFormat="1" ht="15.75" customHeight="1">
      <c r="A63" s="51">
        <v>9</v>
      </c>
      <c r="B63" s="55" t="s">
        <v>38</v>
      </c>
      <c r="C63" s="56">
        <v>1000</v>
      </c>
      <c r="D63" s="53">
        <v>164</v>
      </c>
      <c r="E63" s="53">
        <v>386</v>
      </c>
      <c r="F63" s="53">
        <v>160</v>
      </c>
      <c r="G63" s="53">
        <v>290</v>
      </c>
    </row>
    <row r="64" spans="1:7" s="61" customFormat="1" ht="24.75" customHeight="1">
      <c r="A64" s="51">
        <v>1</v>
      </c>
      <c r="B64" s="50" t="s">
        <v>48</v>
      </c>
      <c r="C64" s="62">
        <v>6925</v>
      </c>
      <c r="D64" s="62">
        <v>918</v>
      </c>
      <c r="E64" s="62">
        <v>2973</v>
      </c>
      <c r="F64" s="62">
        <v>1238</v>
      </c>
      <c r="G64" s="62">
        <v>1796</v>
      </c>
    </row>
    <row r="65" spans="1:7" s="60" customFormat="1" ht="16.5" customHeight="1">
      <c r="A65" s="51">
        <v>2</v>
      </c>
      <c r="B65" s="57" t="s">
        <v>41</v>
      </c>
      <c r="C65" s="57">
        <v>3326</v>
      </c>
      <c r="D65" s="57">
        <v>555</v>
      </c>
      <c r="E65" s="57">
        <v>1320</v>
      </c>
      <c r="F65" s="57">
        <v>663</v>
      </c>
      <c r="G65" s="57">
        <v>788</v>
      </c>
    </row>
    <row r="66" spans="1:7" s="52" customFormat="1" ht="15.75" customHeight="1">
      <c r="A66" s="51"/>
      <c r="B66" s="55" t="s">
        <v>39</v>
      </c>
      <c r="C66" s="56">
        <v>2351</v>
      </c>
      <c r="D66" s="56">
        <v>265</v>
      </c>
      <c r="E66" s="56">
        <v>939</v>
      </c>
      <c r="F66" s="56">
        <v>541</v>
      </c>
      <c r="G66" s="56">
        <v>606</v>
      </c>
    </row>
    <row r="67" spans="1:7" s="52" customFormat="1" ht="15.75" customHeight="1">
      <c r="A67" s="51"/>
      <c r="B67" s="55" t="s">
        <v>38</v>
      </c>
      <c r="C67" s="56">
        <v>975</v>
      </c>
      <c r="D67" s="56">
        <v>290</v>
      </c>
      <c r="E67" s="56">
        <v>381</v>
      </c>
      <c r="F67" s="56">
        <v>122</v>
      </c>
      <c r="G67" s="56">
        <v>182</v>
      </c>
    </row>
    <row r="68" spans="1:7" s="60" customFormat="1" ht="17.100000000000001" customHeight="1">
      <c r="A68" s="51">
        <v>2</v>
      </c>
      <c r="B68" s="68" t="s">
        <v>40</v>
      </c>
      <c r="C68" s="57">
        <v>3599</v>
      </c>
      <c r="D68" s="57">
        <v>363</v>
      </c>
      <c r="E68" s="57">
        <v>1653</v>
      </c>
      <c r="F68" s="57">
        <v>575</v>
      </c>
      <c r="G68" s="57">
        <v>1008</v>
      </c>
    </row>
    <row r="69" spans="1:7" s="52" customFormat="1" ht="15.75" customHeight="1">
      <c r="A69" s="51"/>
      <c r="B69" s="55" t="s">
        <v>39</v>
      </c>
      <c r="C69" s="56">
        <v>2799</v>
      </c>
      <c r="D69" s="56">
        <v>260</v>
      </c>
      <c r="E69" s="56">
        <v>1212</v>
      </c>
      <c r="F69" s="56">
        <v>516</v>
      </c>
      <c r="G69" s="56">
        <v>811</v>
      </c>
    </row>
    <row r="70" spans="1:7" s="52" customFormat="1" ht="15.75" customHeight="1">
      <c r="A70" s="51"/>
      <c r="B70" s="55" t="s">
        <v>38</v>
      </c>
      <c r="C70" s="56">
        <v>800</v>
      </c>
      <c r="D70" s="56">
        <v>103</v>
      </c>
      <c r="E70" s="56">
        <v>441</v>
      </c>
      <c r="F70" s="56">
        <v>59</v>
      </c>
      <c r="G70" s="56">
        <v>197</v>
      </c>
    </row>
    <row r="71" spans="1:7" s="66" customFormat="1" ht="29.25" customHeight="1">
      <c r="A71" s="67">
        <v>1</v>
      </c>
      <c r="B71" s="50" t="s">
        <v>47</v>
      </c>
      <c r="C71" s="62">
        <v>4700</v>
      </c>
      <c r="D71" s="62">
        <v>691</v>
      </c>
      <c r="E71" s="62">
        <v>1697</v>
      </c>
      <c r="F71" s="62">
        <v>1164</v>
      </c>
      <c r="G71" s="62">
        <v>1148</v>
      </c>
    </row>
    <row r="72" spans="1:7" s="52" customFormat="1" ht="15.75" customHeight="1">
      <c r="A72" s="51">
        <v>2</v>
      </c>
      <c r="B72" s="57" t="s">
        <v>41</v>
      </c>
      <c r="C72" s="57">
        <v>4700</v>
      </c>
      <c r="D72" s="57">
        <v>691</v>
      </c>
      <c r="E72" s="57">
        <v>1697</v>
      </c>
      <c r="F72" s="57">
        <v>1164</v>
      </c>
      <c r="G72" s="57">
        <v>1148</v>
      </c>
    </row>
    <row r="73" spans="1:7" s="52" customFormat="1" ht="15.75" customHeight="1">
      <c r="A73" s="51">
        <v>7</v>
      </c>
      <c r="B73" s="55" t="s">
        <v>39</v>
      </c>
      <c r="C73" s="56">
        <v>4410</v>
      </c>
      <c r="D73" s="53">
        <v>575</v>
      </c>
      <c r="E73" s="53">
        <v>1540</v>
      </c>
      <c r="F73" s="53">
        <v>1147</v>
      </c>
      <c r="G73" s="53">
        <v>1148</v>
      </c>
    </row>
    <row r="74" spans="1:7" s="52" customFormat="1" ht="15.75" customHeight="1">
      <c r="A74" s="51">
        <v>9</v>
      </c>
      <c r="B74" s="55" t="s">
        <v>38</v>
      </c>
      <c r="C74" s="56">
        <v>290</v>
      </c>
      <c r="D74" s="53">
        <v>116</v>
      </c>
      <c r="E74" s="53">
        <v>157</v>
      </c>
      <c r="F74" s="53">
        <v>17</v>
      </c>
      <c r="G74" s="53">
        <v>0</v>
      </c>
    </row>
    <row r="75" spans="1:7" s="66" customFormat="1" ht="29.25" customHeight="1">
      <c r="A75" s="67">
        <v>1</v>
      </c>
      <c r="B75" s="50" t="s">
        <v>46</v>
      </c>
      <c r="C75" s="62">
        <v>1645</v>
      </c>
      <c r="D75" s="62">
        <v>384</v>
      </c>
      <c r="E75" s="62">
        <v>539</v>
      </c>
      <c r="F75" s="62">
        <v>272</v>
      </c>
      <c r="G75" s="62">
        <v>450</v>
      </c>
    </row>
    <row r="76" spans="1:7" s="52" customFormat="1" ht="15.75" customHeight="1">
      <c r="A76" s="51">
        <v>2</v>
      </c>
      <c r="B76" s="65" t="s">
        <v>40</v>
      </c>
      <c r="C76" s="57">
        <v>1645</v>
      </c>
      <c r="D76" s="57">
        <v>384</v>
      </c>
      <c r="E76" s="57">
        <v>539</v>
      </c>
      <c r="F76" s="57">
        <v>272</v>
      </c>
      <c r="G76" s="57">
        <v>450</v>
      </c>
    </row>
    <row r="77" spans="1:7" s="52" customFormat="1" ht="15.75" customHeight="1">
      <c r="A77" s="51">
        <v>7</v>
      </c>
      <c r="B77" s="55" t="s">
        <v>39</v>
      </c>
      <c r="C77" s="56">
        <v>1245</v>
      </c>
      <c r="D77" s="53">
        <v>260</v>
      </c>
      <c r="E77" s="53">
        <v>378</v>
      </c>
      <c r="F77" s="53">
        <v>216</v>
      </c>
      <c r="G77" s="53">
        <v>391</v>
      </c>
    </row>
    <row r="78" spans="1:7" s="52" customFormat="1" ht="15.75" customHeight="1">
      <c r="A78" s="51">
        <v>9</v>
      </c>
      <c r="B78" s="55" t="s">
        <v>38</v>
      </c>
      <c r="C78" s="56">
        <v>400</v>
      </c>
      <c r="D78" s="53">
        <v>124</v>
      </c>
      <c r="E78" s="53">
        <v>161</v>
      </c>
      <c r="F78" s="53">
        <v>56</v>
      </c>
      <c r="G78" s="53">
        <v>59</v>
      </c>
    </row>
    <row r="79" spans="1:7" s="47" customFormat="1" ht="32.25" customHeight="1">
      <c r="A79" s="51">
        <v>1</v>
      </c>
      <c r="B79" s="63" t="s">
        <v>15</v>
      </c>
      <c r="C79" s="62">
        <v>1643</v>
      </c>
      <c r="D79" s="62">
        <v>332</v>
      </c>
      <c r="E79" s="62">
        <v>472</v>
      </c>
      <c r="F79" s="62">
        <v>400</v>
      </c>
      <c r="G79" s="62">
        <v>439</v>
      </c>
    </row>
    <row r="80" spans="1:7" s="60" customFormat="1" ht="16.5" customHeight="1">
      <c r="A80" s="51">
        <v>2</v>
      </c>
      <c r="B80" s="59" t="s">
        <v>41</v>
      </c>
      <c r="C80" s="57">
        <v>238</v>
      </c>
      <c r="D80" s="57">
        <v>32</v>
      </c>
      <c r="E80" s="57">
        <v>68</v>
      </c>
      <c r="F80" s="57">
        <v>48</v>
      </c>
      <c r="G80" s="57">
        <v>90</v>
      </c>
    </row>
    <row r="81" spans="1:7" s="52" customFormat="1" ht="15.75" customHeight="1">
      <c r="A81" s="51"/>
      <c r="B81" s="55" t="s">
        <v>39</v>
      </c>
      <c r="C81" s="56">
        <v>148</v>
      </c>
      <c r="D81" s="53">
        <v>11</v>
      </c>
      <c r="E81" s="53">
        <v>45</v>
      </c>
      <c r="F81" s="53">
        <v>26</v>
      </c>
      <c r="G81" s="53">
        <v>66</v>
      </c>
    </row>
    <row r="82" spans="1:7" s="52" customFormat="1" ht="15.75" customHeight="1">
      <c r="A82" s="51"/>
      <c r="B82" s="55" t="s">
        <v>38</v>
      </c>
      <c r="C82" s="56">
        <v>90</v>
      </c>
      <c r="D82" s="53">
        <v>21</v>
      </c>
      <c r="E82" s="53">
        <v>23</v>
      </c>
      <c r="F82" s="53">
        <v>22</v>
      </c>
      <c r="G82" s="53">
        <v>24</v>
      </c>
    </row>
    <row r="83" spans="1:7" s="60" customFormat="1" ht="20.25" customHeight="1">
      <c r="A83" s="51">
        <v>2</v>
      </c>
      <c r="B83" s="59" t="s">
        <v>40</v>
      </c>
      <c r="C83" s="58">
        <v>135</v>
      </c>
      <c r="D83" s="57">
        <v>0</v>
      </c>
      <c r="E83" s="57">
        <v>68</v>
      </c>
      <c r="F83" s="57">
        <v>34</v>
      </c>
      <c r="G83" s="57">
        <v>33</v>
      </c>
    </row>
    <row r="84" spans="1:7" s="52" customFormat="1" ht="15.75" customHeight="1">
      <c r="A84" s="51"/>
      <c r="B84" s="55" t="s">
        <v>39</v>
      </c>
      <c r="C84" s="56"/>
      <c r="D84" s="53"/>
      <c r="E84" s="53"/>
      <c r="F84" s="53"/>
      <c r="G84" s="53"/>
    </row>
    <row r="85" spans="1:7" s="52" customFormat="1" ht="15.75" customHeight="1">
      <c r="A85" s="51"/>
      <c r="B85" s="55" t="s">
        <v>38</v>
      </c>
      <c r="C85" s="54">
        <v>135</v>
      </c>
      <c r="D85" s="53"/>
      <c r="E85" s="53">
        <v>68</v>
      </c>
      <c r="F85" s="53">
        <v>34</v>
      </c>
      <c r="G85" s="53">
        <v>33</v>
      </c>
    </row>
    <row r="86" spans="1:7" s="52" customFormat="1" ht="15.75" customHeight="1">
      <c r="A86" s="51">
        <v>2</v>
      </c>
      <c r="B86" s="59" t="s">
        <v>45</v>
      </c>
      <c r="C86" s="58">
        <v>1270</v>
      </c>
      <c r="D86" s="53">
        <v>300</v>
      </c>
      <c r="E86" s="53">
        <v>336</v>
      </c>
      <c r="F86" s="53">
        <v>318</v>
      </c>
      <c r="G86" s="53">
        <v>316</v>
      </c>
    </row>
    <row r="87" spans="1:7" s="61" customFormat="1" ht="38.25" customHeight="1">
      <c r="A87" s="51">
        <v>1</v>
      </c>
      <c r="B87" s="64" t="s">
        <v>13</v>
      </c>
      <c r="C87" s="62">
        <v>1005</v>
      </c>
      <c r="D87" s="62">
        <v>191</v>
      </c>
      <c r="E87" s="62">
        <v>261</v>
      </c>
      <c r="F87" s="62">
        <v>270</v>
      </c>
      <c r="G87" s="62">
        <v>283</v>
      </c>
    </row>
    <row r="88" spans="1:7" s="60" customFormat="1" ht="17.100000000000001" customHeight="1">
      <c r="A88" s="51">
        <v>2</v>
      </c>
      <c r="B88" s="59" t="s">
        <v>41</v>
      </c>
      <c r="C88" s="57">
        <v>1005</v>
      </c>
      <c r="D88" s="57">
        <v>191</v>
      </c>
      <c r="E88" s="57">
        <v>261</v>
      </c>
      <c r="F88" s="57">
        <v>270</v>
      </c>
      <c r="G88" s="57">
        <v>283</v>
      </c>
    </row>
    <row r="89" spans="1:7" s="60" customFormat="1" ht="17.100000000000001" customHeight="1">
      <c r="A89" s="51"/>
      <c r="B89" s="55" t="s">
        <v>39</v>
      </c>
      <c r="C89" s="56">
        <v>655</v>
      </c>
      <c r="D89" s="53">
        <v>105</v>
      </c>
      <c r="E89" s="53">
        <v>155</v>
      </c>
      <c r="F89" s="53">
        <v>190</v>
      </c>
      <c r="G89" s="53">
        <v>205</v>
      </c>
    </row>
    <row r="90" spans="1:7" s="52" customFormat="1" ht="15.75" customHeight="1">
      <c r="A90" s="51"/>
      <c r="B90" s="55" t="s">
        <v>38</v>
      </c>
      <c r="C90" s="56">
        <v>350</v>
      </c>
      <c r="D90" s="53">
        <v>86</v>
      </c>
      <c r="E90" s="53">
        <v>106</v>
      </c>
      <c r="F90" s="53">
        <v>80</v>
      </c>
      <c r="G90" s="53">
        <v>78</v>
      </c>
    </row>
    <row r="91" spans="1:7" s="61" customFormat="1" ht="39" customHeight="1">
      <c r="A91" s="51">
        <v>1</v>
      </c>
      <c r="B91" s="63" t="s">
        <v>44</v>
      </c>
      <c r="C91" s="62">
        <v>9631</v>
      </c>
      <c r="D91" s="62">
        <v>1061</v>
      </c>
      <c r="E91" s="62">
        <v>3600</v>
      </c>
      <c r="F91" s="62">
        <v>2485</v>
      </c>
      <c r="G91" s="62">
        <v>2485</v>
      </c>
    </row>
    <row r="92" spans="1:7" s="60" customFormat="1" ht="17.100000000000001" customHeight="1">
      <c r="A92" s="51">
        <v>2</v>
      </c>
      <c r="B92" s="59" t="s">
        <v>41</v>
      </c>
      <c r="C92" s="57">
        <v>3190</v>
      </c>
      <c r="D92" s="57">
        <v>310</v>
      </c>
      <c r="E92" s="57">
        <v>1129</v>
      </c>
      <c r="F92" s="57">
        <v>875</v>
      </c>
      <c r="G92" s="57">
        <v>876</v>
      </c>
    </row>
    <row r="93" spans="1:7" s="52" customFormat="1" ht="15.75" customHeight="1">
      <c r="A93" s="51"/>
      <c r="B93" s="55" t="s">
        <v>39</v>
      </c>
      <c r="C93" s="56">
        <v>2515</v>
      </c>
      <c r="D93" s="53">
        <v>233</v>
      </c>
      <c r="E93" s="53">
        <v>874</v>
      </c>
      <c r="F93" s="53">
        <v>704</v>
      </c>
      <c r="G93" s="53">
        <v>704</v>
      </c>
    </row>
    <row r="94" spans="1:7" s="52" customFormat="1" ht="15.75" customHeight="1">
      <c r="A94" s="51"/>
      <c r="B94" s="55" t="s">
        <v>38</v>
      </c>
      <c r="C94" s="56">
        <v>675</v>
      </c>
      <c r="D94" s="53">
        <v>77</v>
      </c>
      <c r="E94" s="53">
        <v>255</v>
      </c>
      <c r="F94" s="53">
        <v>171</v>
      </c>
      <c r="G94" s="53">
        <v>172</v>
      </c>
    </row>
    <row r="95" spans="1:7" s="52" customFormat="1" ht="15.75" customHeight="1">
      <c r="A95" s="51">
        <v>2</v>
      </c>
      <c r="B95" s="59" t="s">
        <v>40</v>
      </c>
      <c r="C95" s="58">
        <v>6435</v>
      </c>
      <c r="D95" s="57">
        <v>751</v>
      </c>
      <c r="E95" s="57">
        <v>2467</v>
      </c>
      <c r="F95" s="57">
        <v>1609</v>
      </c>
      <c r="G95" s="57">
        <v>1608</v>
      </c>
    </row>
    <row r="96" spans="1:7" s="52" customFormat="1" ht="15.75" customHeight="1">
      <c r="A96" s="51"/>
      <c r="B96" s="55" t="s">
        <v>39</v>
      </c>
      <c r="C96" s="56">
        <v>5290</v>
      </c>
      <c r="D96" s="53">
        <v>681</v>
      </c>
      <c r="E96" s="53">
        <v>2044</v>
      </c>
      <c r="F96" s="53">
        <v>1282</v>
      </c>
      <c r="G96" s="53">
        <v>1283</v>
      </c>
    </row>
    <row r="97" spans="1:7" s="52" customFormat="1" ht="15.75" customHeight="1">
      <c r="A97" s="51"/>
      <c r="B97" s="55" t="s">
        <v>38</v>
      </c>
      <c r="C97" s="54">
        <v>1145</v>
      </c>
      <c r="D97" s="53">
        <v>70</v>
      </c>
      <c r="E97" s="53">
        <v>423</v>
      </c>
      <c r="F97" s="53">
        <v>327</v>
      </c>
      <c r="G97" s="53">
        <v>325</v>
      </c>
    </row>
    <row r="98" spans="1:7" s="52" customFormat="1" ht="15.75" customHeight="1">
      <c r="A98" s="51">
        <v>2</v>
      </c>
      <c r="B98" s="59" t="s">
        <v>43</v>
      </c>
      <c r="C98" s="58">
        <v>6</v>
      </c>
      <c r="D98" s="57">
        <v>0</v>
      </c>
      <c r="E98" s="57">
        <v>4</v>
      </c>
      <c r="F98" s="57">
        <v>1</v>
      </c>
      <c r="G98" s="57">
        <v>1</v>
      </c>
    </row>
    <row r="99" spans="1:7" s="52" customFormat="1" ht="15.75" customHeight="1">
      <c r="A99" s="51"/>
      <c r="B99" s="55" t="s">
        <v>39</v>
      </c>
      <c r="C99" s="56">
        <v>4</v>
      </c>
      <c r="D99" s="53"/>
      <c r="E99" s="53">
        <v>2</v>
      </c>
      <c r="F99" s="53">
        <v>1</v>
      </c>
      <c r="G99" s="53">
        <v>1</v>
      </c>
    </row>
    <row r="100" spans="1:7" s="52" customFormat="1" ht="15.75" customHeight="1">
      <c r="A100" s="51"/>
      <c r="B100" s="55" t="s">
        <v>38</v>
      </c>
      <c r="C100" s="54">
        <v>2</v>
      </c>
      <c r="D100" s="53"/>
      <c r="E100" s="53">
        <v>2</v>
      </c>
      <c r="F100" s="53">
        <v>0</v>
      </c>
      <c r="G100" s="53">
        <v>0</v>
      </c>
    </row>
    <row r="101" spans="1:7" s="61" customFormat="1" ht="39" customHeight="1">
      <c r="A101" s="51">
        <v>1</v>
      </c>
      <c r="B101" s="63" t="s">
        <v>42</v>
      </c>
      <c r="C101" s="62">
        <v>935</v>
      </c>
      <c r="D101" s="62">
        <v>62</v>
      </c>
      <c r="E101" s="62">
        <v>356</v>
      </c>
      <c r="F101" s="62">
        <v>259</v>
      </c>
      <c r="G101" s="62">
        <v>258</v>
      </c>
    </row>
    <row r="102" spans="1:7" s="60" customFormat="1" ht="17.100000000000001" customHeight="1">
      <c r="A102" s="51">
        <v>2</v>
      </c>
      <c r="B102" s="59" t="s">
        <v>41</v>
      </c>
      <c r="C102" s="57">
        <v>935</v>
      </c>
      <c r="D102" s="57">
        <v>62</v>
      </c>
      <c r="E102" s="57">
        <v>356</v>
      </c>
      <c r="F102" s="57">
        <v>259</v>
      </c>
      <c r="G102" s="57">
        <v>258</v>
      </c>
    </row>
    <row r="103" spans="1:7" s="52" customFormat="1" ht="15.75" customHeight="1">
      <c r="A103" s="51"/>
      <c r="B103" s="55" t="s">
        <v>39</v>
      </c>
      <c r="C103" s="56">
        <v>885</v>
      </c>
      <c r="D103" s="53">
        <v>56</v>
      </c>
      <c r="E103" s="53">
        <v>336</v>
      </c>
      <c r="F103" s="53">
        <v>246</v>
      </c>
      <c r="G103" s="53">
        <v>247</v>
      </c>
    </row>
    <row r="104" spans="1:7" s="52" customFormat="1" ht="15.75" customHeight="1">
      <c r="A104" s="51"/>
      <c r="B104" s="55" t="s">
        <v>38</v>
      </c>
      <c r="C104" s="56">
        <v>50</v>
      </c>
      <c r="D104" s="53">
        <v>6</v>
      </c>
      <c r="E104" s="53">
        <v>20</v>
      </c>
      <c r="F104" s="53">
        <v>13</v>
      </c>
      <c r="G104" s="53">
        <v>11</v>
      </c>
    </row>
    <row r="105" spans="1:7" s="61" customFormat="1" ht="30" customHeight="1">
      <c r="A105" s="51">
        <v>1</v>
      </c>
      <c r="B105" s="50" t="s">
        <v>5</v>
      </c>
      <c r="C105" s="62">
        <v>26023</v>
      </c>
      <c r="D105" s="62">
        <v>611</v>
      </c>
      <c r="E105" s="62">
        <v>827</v>
      </c>
      <c r="F105" s="62">
        <v>12610</v>
      </c>
      <c r="G105" s="62">
        <v>11975</v>
      </c>
    </row>
    <row r="106" spans="1:7" s="60" customFormat="1" ht="17.100000000000001" customHeight="1">
      <c r="A106" s="51">
        <v>2</v>
      </c>
      <c r="B106" s="59" t="s">
        <v>41</v>
      </c>
      <c r="C106" s="57">
        <v>22823</v>
      </c>
      <c r="D106" s="57">
        <v>148</v>
      </c>
      <c r="E106" s="57">
        <v>335</v>
      </c>
      <c r="F106" s="57">
        <v>11488</v>
      </c>
      <c r="G106" s="57">
        <v>10852</v>
      </c>
    </row>
    <row r="107" spans="1:7" s="52" customFormat="1" ht="15.75" customHeight="1">
      <c r="A107" s="51"/>
      <c r="B107" s="55" t="s">
        <v>39</v>
      </c>
      <c r="C107" s="56">
        <v>14933</v>
      </c>
      <c r="D107" s="53">
        <v>14</v>
      </c>
      <c r="E107" s="53">
        <v>305</v>
      </c>
      <c r="F107" s="53">
        <v>7555</v>
      </c>
      <c r="G107" s="53">
        <v>7059</v>
      </c>
    </row>
    <row r="108" spans="1:7" s="52" customFormat="1" ht="15.75" customHeight="1">
      <c r="A108" s="51"/>
      <c r="B108" s="55" t="s">
        <v>38</v>
      </c>
      <c r="C108" s="56">
        <v>7890</v>
      </c>
      <c r="D108" s="53">
        <v>134</v>
      </c>
      <c r="E108" s="53">
        <v>30</v>
      </c>
      <c r="F108" s="53">
        <v>3933</v>
      </c>
      <c r="G108" s="53">
        <v>3793</v>
      </c>
    </row>
    <row r="109" spans="1:7" s="52" customFormat="1" ht="15.75" customHeight="1">
      <c r="A109" s="51">
        <v>2</v>
      </c>
      <c r="B109" s="59" t="s">
        <v>40</v>
      </c>
      <c r="C109" s="58">
        <v>3200</v>
      </c>
      <c r="D109" s="57">
        <v>463</v>
      </c>
      <c r="E109" s="57">
        <v>492</v>
      </c>
      <c r="F109" s="57">
        <v>1122</v>
      </c>
      <c r="G109" s="57">
        <v>1123</v>
      </c>
    </row>
    <row r="110" spans="1:7" s="52" customFormat="1" ht="15.75" customHeight="1">
      <c r="A110" s="51"/>
      <c r="B110" s="55" t="s">
        <v>39</v>
      </c>
      <c r="C110" s="56">
        <v>2</v>
      </c>
      <c r="D110" s="53">
        <v>2</v>
      </c>
      <c r="E110" s="53"/>
      <c r="F110" s="53"/>
      <c r="G110" s="53"/>
    </row>
    <row r="111" spans="1:7" s="52" customFormat="1" ht="15.75" customHeight="1">
      <c r="A111" s="51"/>
      <c r="B111" s="55" t="s">
        <v>38</v>
      </c>
      <c r="C111" s="54">
        <v>3198</v>
      </c>
      <c r="D111" s="53">
        <v>461</v>
      </c>
      <c r="E111" s="53">
        <v>492</v>
      </c>
      <c r="F111" s="53">
        <v>1122</v>
      </c>
      <c r="G111" s="53">
        <v>1123</v>
      </c>
    </row>
    <row r="112" spans="1:7" s="47" customFormat="1" ht="19.5" customHeight="1">
      <c r="A112" s="51">
        <v>3</v>
      </c>
      <c r="B112" s="50" t="s">
        <v>37</v>
      </c>
      <c r="C112" s="48">
        <v>54841</v>
      </c>
      <c r="D112" s="48">
        <v>5554</v>
      </c>
      <c r="E112" s="48">
        <v>10296</v>
      </c>
      <c r="F112" s="48">
        <v>19514</v>
      </c>
      <c r="G112" s="48">
        <v>19477</v>
      </c>
    </row>
    <row r="113" spans="1:7" s="47" customFormat="1" ht="19.5" customHeight="1">
      <c r="A113" s="51">
        <v>3</v>
      </c>
      <c r="B113" s="50" t="s">
        <v>36</v>
      </c>
      <c r="C113" s="48">
        <v>31321</v>
      </c>
      <c r="D113" s="48">
        <v>4889</v>
      </c>
      <c r="E113" s="48">
        <v>10007</v>
      </c>
      <c r="F113" s="48">
        <v>7160</v>
      </c>
      <c r="G113" s="48">
        <v>9265</v>
      </c>
    </row>
    <row r="114" spans="1:7" s="47" customFormat="1" ht="19.5" customHeight="1">
      <c r="A114" s="51">
        <v>3</v>
      </c>
      <c r="B114" s="50" t="s">
        <v>35</v>
      </c>
      <c r="C114" s="49">
        <v>1270</v>
      </c>
      <c r="D114" s="48">
        <v>300</v>
      </c>
      <c r="E114" s="48">
        <v>336</v>
      </c>
      <c r="F114" s="48">
        <v>318</v>
      </c>
      <c r="G114" s="48">
        <v>316</v>
      </c>
    </row>
    <row r="115" spans="1:7">
      <c r="B115" s="45" t="s">
        <v>34</v>
      </c>
      <c r="C115" s="43">
        <v>276</v>
      </c>
    </row>
    <row r="116" spans="1:7">
      <c r="B116" s="44" t="s">
        <v>1</v>
      </c>
      <c r="C116" s="43">
        <v>55117</v>
      </c>
    </row>
    <row r="117" spans="1:7">
      <c r="B117" s="46"/>
    </row>
    <row r="118" spans="1:7" s="38" customFormat="1" ht="15.75" thickBot="1">
      <c r="A118" s="37"/>
      <c r="B118" s="46"/>
      <c r="C118" s="37"/>
    </row>
    <row r="119" spans="1:7" ht="26.25" customHeight="1" thickBot="1">
      <c r="B119" s="42" t="s">
        <v>33</v>
      </c>
      <c r="C119" s="41">
        <v>55117</v>
      </c>
    </row>
    <row r="120" spans="1:7">
      <c r="C120" s="40">
        <v>0</v>
      </c>
    </row>
    <row r="121" spans="1:7">
      <c r="C121" s="40"/>
      <c r="D121" s="37"/>
      <c r="E121" s="37"/>
      <c r="F121" s="37"/>
      <c r="G121" s="37"/>
    </row>
    <row r="122" spans="1:7">
      <c r="B122" s="45" t="s">
        <v>32</v>
      </c>
      <c r="C122" s="43">
        <v>21</v>
      </c>
      <c r="D122" s="37"/>
      <c r="E122" s="37"/>
      <c r="F122" s="37"/>
      <c r="G122" s="37"/>
    </row>
    <row r="123" spans="1:7" ht="15.75" thickBot="1">
      <c r="B123" s="44" t="s">
        <v>1</v>
      </c>
      <c r="C123" s="43">
        <v>31342</v>
      </c>
      <c r="D123" s="37"/>
      <c r="E123" s="37"/>
      <c r="F123" s="37"/>
      <c r="G123" s="37"/>
    </row>
    <row r="124" spans="1:7" ht="25.5" customHeight="1" thickBot="1">
      <c r="B124" s="42" t="s">
        <v>31</v>
      </c>
      <c r="C124" s="41">
        <v>31342</v>
      </c>
      <c r="D124" s="37"/>
      <c r="E124" s="37"/>
      <c r="F124" s="37"/>
      <c r="G124" s="37"/>
    </row>
    <row r="125" spans="1:7">
      <c r="C125" s="40">
        <v>0</v>
      </c>
      <c r="D125" s="37"/>
      <c r="E125" s="37"/>
      <c r="F125" s="37"/>
      <c r="G125" s="37"/>
    </row>
    <row r="126" spans="1:7">
      <c r="B126" s="39"/>
      <c r="D126" s="37"/>
      <c r="E126" s="37"/>
      <c r="F126" s="37"/>
      <c r="G126" s="37"/>
    </row>
  </sheetData>
  <autoFilter ref="A4:G114"/>
  <mergeCells count="1">
    <mergeCell ref="B2:C2"/>
  </mergeCells>
  <conditionalFormatting sqref="A1:XFD1048576">
    <cfRule type="expression" dxfId="1429" priority="719">
      <formula>$A1=3</formula>
    </cfRule>
    <cfRule type="expression" dxfId="1428" priority="720">
      <formula>$A1=2</formula>
    </cfRule>
    <cfRule type="expression" dxfId="1427" priority="721">
      <formula>$A1=1</formula>
    </cfRule>
  </conditionalFormatting>
  <conditionalFormatting sqref="D58:F63 G62:G63">
    <cfRule type="expression" dxfId="1426" priority="716">
      <formula>#REF!=3</formula>
    </cfRule>
    <cfRule type="expression" dxfId="1425" priority="717">
      <formula>#REF!=2</formula>
    </cfRule>
    <cfRule type="expression" dxfId="1424" priority="718">
      <formula>#REF!=1</formula>
    </cfRule>
  </conditionalFormatting>
  <conditionalFormatting sqref="B115:B119 B122:B124">
    <cfRule type="expression" dxfId="1423" priority="712">
      <formula>#REF!=4</formula>
    </cfRule>
    <cfRule type="expression" dxfId="1422" priority="713">
      <formula>#REF!=3</formula>
    </cfRule>
    <cfRule type="expression" dxfId="1421" priority="714">
      <formula>#REF!=2</formula>
    </cfRule>
    <cfRule type="expression" dxfId="1420" priority="715">
      <formula>#REF!=1</formula>
    </cfRule>
  </conditionalFormatting>
  <conditionalFormatting sqref="D99:G104">
    <cfRule type="expression" dxfId="1419" priority="709">
      <formula>$A99=3</formula>
    </cfRule>
    <cfRule type="expression" dxfId="1418" priority="710">
      <formula>$A99=2</formula>
    </cfRule>
    <cfRule type="expression" dxfId="1417" priority="711">
      <formula>$A99=1</formula>
    </cfRule>
  </conditionalFormatting>
  <conditionalFormatting sqref="D96:G96">
    <cfRule type="expression" dxfId="1416" priority="706">
      <formula>$A96=3</formula>
    </cfRule>
    <cfRule type="expression" dxfId="1415" priority="707">
      <formula>$A96=2</formula>
    </cfRule>
    <cfRule type="expression" dxfId="1414" priority="708">
      <formula>$A96=1</formula>
    </cfRule>
  </conditionalFormatting>
  <conditionalFormatting sqref="D97:G97">
    <cfRule type="expression" dxfId="1413" priority="703">
      <formula>$A97=3</formula>
    </cfRule>
    <cfRule type="expression" dxfId="1412" priority="704">
      <formula>$A97=2</formula>
    </cfRule>
    <cfRule type="expression" dxfId="1411" priority="705">
      <formula>$A97=1</formula>
    </cfRule>
  </conditionalFormatting>
  <conditionalFormatting sqref="D93:G93">
    <cfRule type="expression" dxfId="1410" priority="700">
      <formula>$A93=3</formula>
    </cfRule>
    <cfRule type="expression" dxfId="1409" priority="701">
      <formula>$A93=2</formula>
    </cfRule>
    <cfRule type="expression" dxfId="1408" priority="702">
      <formula>$A93=1</formula>
    </cfRule>
  </conditionalFormatting>
  <conditionalFormatting sqref="D94:G94">
    <cfRule type="expression" dxfId="1407" priority="697">
      <formula>$A94=3</formula>
    </cfRule>
    <cfRule type="expression" dxfId="1406" priority="698">
      <formula>$A94=2</formula>
    </cfRule>
    <cfRule type="expression" dxfId="1405" priority="699">
      <formula>$A94=1</formula>
    </cfRule>
  </conditionalFormatting>
  <conditionalFormatting sqref="D84:G84">
    <cfRule type="expression" dxfId="1404" priority="694">
      <formula>$A84=3</formula>
    </cfRule>
    <cfRule type="expression" dxfId="1403" priority="695">
      <formula>$A84=2</formula>
    </cfRule>
    <cfRule type="expression" dxfId="1402" priority="696">
      <formula>$A84=1</formula>
    </cfRule>
  </conditionalFormatting>
  <conditionalFormatting sqref="D85:G85">
    <cfRule type="expression" dxfId="1401" priority="691">
      <formula>$A85=3</formula>
    </cfRule>
    <cfRule type="expression" dxfId="1400" priority="692">
      <formula>$A85=2</formula>
    </cfRule>
    <cfRule type="expression" dxfId="1399" priority="693">
      <formula>$A85=1</formula>
    </cfRule>
  </conditionalFormatting>
  <conditionalFormatting sqref="D81:G81">
    <cfRule type="expression" dxfId="1398" priority="688">
      <formula>$A81=3</formula>
    </cfRule>
    <cfRule type="expression" dxfId="1397" priority="689">
      <formula>$A81=2</formula>
    </cfRule>
    <cfRule type="expression" dxfId="1396" priority="690">
      <formula>$A81=1</formula>
    </cfRule>
  </conditionalFormatting>
  <conditionalFormatting sqref="D82:G82">
    <cfRule type="expression" dxfId="1395" priority="685">
      <formula>$A82=3</formula>
    </cfRule>
    <cfRule type="expression" dxfId="1394" priority="686">
      <formula>$A82=2</formula>
    </cfRule>
    <cfRule type="expression" dxfId="1393" priority="687">
      <formula>$A82=1</formula>
    </cfRule>
  </conditionalFormatting>
  <conditionalFormatting sqref="D77:G77">
    <cfRule type="expression" dxfId="1392" priority="682">
      <formula>$A77=3</formula>
    </cfRule>
    <cfRule type="expression" dxfId="1391" priority="683">
      <formula>$A77=2</formula>
    </cfRule>
    <cfRule type="expression" dxfId="1390" priority="684">
      <formula>$A77=1</formula>
    </cfRule>
  </conditionalFormatting>
  <conditionalFormatting sqref="D78:G78">
    <cfRule type="expression" dxfId="1389" priority="679">
      <formula>$A78=3</formula>
    </cfRule>
    <cfRule type="expression" dxfId="1388" priority="680">
      <formula>$A78=2</formula>
    </cfRule>
    <cfRule type="expression" dxfId="1387" priority="681">
      <formula>$A78=1</formula>
    </cfRule>
  </conditionalFormatting>
  <conditionalFormatting sqref="D73:G73">
    <cfRule type="expression" dxfId="1386" priority="676">
      <formula>$A73=3</formula>
    </cfRule>
    <cfRule type="expression" dxfId="1385" priority="677">
      <formula>$A73=2</formula>
    </cfRule>
    <cfRule type="expression" dxfId="1384" priority="678">
      <formula>$A73=1</formula>
    </cfRule>
  </conditionalFormatting>
  <conditionalFormatting sqref="D74:G74">
    <cfRule type="expression" dxfId="1383" priority="673">
      <formula>$A74=3</formula>
    </cfRule>
    <cfRule type="expression" dxfId="1382" priority="674">
      <formula>$A74=2</formula>
    </cfRule>
    <cfRule type="expression" dxfId="1381" priority="675">
      <formula>$A74=1</formula>
    </cfRule>
  </conditionalFormatting>
  <conditionalFormatting sqref="D69:G69">
    <cfRule type="expression" dxfId="1380" priority="670">
      <formula>$A69=3</formula>
    </cfRule>
    <cfRule type="expression" dxfId="1379" priority="671">
      <formula>$A69=2</formula>
    </cfRule>
    <cfRule type="expression" dxfId="1378" priority="672">
      <formula>$A69=1</formula>
    </cfRule>
  </conditionalFormatting>
  <conditionalFormatting sqref="D70:G70">
    <cfRule type="expression" dxfId="1377" priority="667">
      <formula>$A70=3</formula>
    </cfRule>
    <cfRule type="expression" dxfId="1376" priority="668">
      <formula>$A70=2</formula>
    </cfRule>
    <cfRule type="expression" dxfId="1375" priority="669">
      <formula>$A70=1</formula>
    </cfRule>
  </conditionalFormatting>
  <conditionalFormatting sqref="D66:G66">
    <cfRule type="expression" dxfId="1374" priority="664">
      <formula>$A66=3</formula>
    </cfRule>
    <cfRule type="expression" dxfId="1373" priority="665">
      <formula>$A66=2</formula>
    </cfRule>
    <cfRule type="expression" dxfId="1372" priority="666">
      <formula>$A66=1</formula>
    </cfRule>
  </conditionalFormatting>
  <conditionalFormatting sqref="D67:G67">
    <cfRule type="expression" dxfId="1371" priority="661">
      <formula>$A67=3</formula>
    </cfRule>
    <cfRule type="expression" dxfId="1370" priority="662">
      <formula>$A67=2</formula>
    </cfRule>
    <cfRule type="expression" dxfId="1369" priority="663">
      <formula>$A67=1</formula>
    </cfRule>
  </conditionalFormatting>
  <conditionalFormatting sqref="D62:G62">
    <cfRule type="expression" dxfId="1368" priority="658">
      <formula>$A62=3</formula>
    </cfRule>
    <cfRule type="expression" dxfId="1367" priority="659">
      <formula>$A62=2</formula>
    </cfRule>
    <cfRule type="expression" dxfId="1366" priority="660">
      <formula>$A62=1</formula>
    </cfRule>
  </conditionalFormatting>
  <conditionalFormatting sqref="D63:G63">
    <cfRule type="expression" dxfId="1365" priority="655">
      <formula>$A63=3</formula>
    </cfRule>
    <cfRule type="expression" dxfId="1364" priority="656">
      <formula>$A63=2</formula>
    </cfRule>
    <cfRule type="expression" dxfId="1363" priority="657">
      <formula>$A63=1</formula>
    </cfRule>
  </conditionalFormatting>
  <conditionalFormatting sqref="D58:G58">
    <cfRule type="expression" dxfId="1362" priority="652">
      <formula>$A58=3</formula>
    </cfRule>
    <cfRule type="expression" dxfId="1361" priority="653">
      <formula>$A58=2</formula>
    </cfRule>
    <cfRule type="expression" dxfId="1360" priority="654">
      <formula>$A58=1</formula>
    </cfRule>
  </conditionalFormatting>
  <conditionalFormatting sqref="D59:G59">
    <cfRule type="expression" dxfId="1359" priority="649">
      <formula>$A59=3</formula>
    </cfRule>
    <cfRule type="expression" dxfId="1358" priority="650">
      <formula>$A59=2</formula>
    </cfRule>
    <cfRule type="expression" dxfId="1357" priority="651">
      <formula>$A59=1</formula>
    </cfRule>
  </conditionalFormatting>
  <conditionalFormatting sqref="D55:G55">
    <cfRule type="expression" dxfId="1356" priority="646">
      <formula>$A55=3</formula>
    </cfRule>
    <cfRule type="expression" dxfId="1355" priority="647">
      <formula>$A55=2</formula>
    </cfRule>
    <cfRule type="expression" dxfId="1354" priority="648">
      <formula>$A55=1</formula>
    </cfRule>
  </conditionalFormatting>
  <conditionalFormatting sqref="D56:G56">
    <cfRule type="expression" dxfId="1353" priority="643">
      <formula>$A56=3</formula>
    </cfRule>
    <cfRule type="expression" dxfId="1352" priority="644">
      <formula>$A56=2</formula>
    </cfRule>
    <cfRule type="expression" dxfId="1351" priority="645">
      <formula>$A56=1</formula>
    </cfRule>
  </conditionalFormatting>
  <conditionalFormatting sqref="D51:G51">
    <cfRule type="expression" dxfId="1350" priority="640">
      <formula>$A51=3</formula>
    </cfRule>
    <cfRule type="expression" dxfId="1349" priority="641">
      <formula>$A51=2</formula>
    </cfRule>
    <cfRule type="expression" dxfId="1348" priority="642">
      <formula>$A51=1</formula>
    </cfRule>
  </conditionalFormatting>
  <conditionalFormatting sqref="D52:G52">
    <cfRule type="expression" dxfId="1347" priority="637">
      <formula>$A52=3</formula>
    </cfRule>
    <cfRule type="expression" dxfId="1346" priority="638">
      <formula>$A52=2</formula>
    </cfRule>
    <cfRule type="expression" dxfId="1345" priority="639">
      <formula>$A52=1</formula>
    </cfRule>
  </conditionalFormatting>
  <conditionalFormatting sqref="D47:G47">
    <cfRule type="expression" dxfId="1344" priority="634">
      <formula>$A47=3</formula>
    </cfRule>
    <cfRule type="expression" dxfId="1343" priority="635">
      <formula>$A47=2</formula>
    </cfRule>
    <cfRule type="expression" dxfId="1342" priority="636">
      <formula>$A47=1</formula>
    </cfRule>
  </conditionalFormatting>
  <conditionalFormatting sqref="D48:G48">
    <cfRule type="expression" dxfId="1341" priority="631">
      <formula>$A48=3</formula>
    </cfRule>
    <cfRule type="expression" dxfId="1340" priority="632">
      <formula>$A48=2</formula>
    </cfRule>
    <cfRule type="expression" dxfId="1339" priority="633">
      <formula>$A48=1</formula>
    </cfRule>
  </conditionalFormatting>
  <conditionalFormatting sqref="D43:G43">
    <cfRule type="expression" dxfId="1338" priority="628">
      <formula>$A43=3</formula>
    </cfRule>
    <cfRule type="expression" dxfId="1337" priority="629">
      <formula>$A43=2</formula>
    </cfRule>
    <cfRule type="expression" dxfId="1336" priority="630">
      <formula>$A43=1</formula>
    </cfRule>
  </conditionalFormatting>
  <conditionalFormatting sqref="D44:G44">
    <cfRule type="expression" dxfId="1335" priority="625">
      <formula>$A44=3</formula>
    </cfRule>
    <cfRule type="expression" dxfId="1334" priority="626">
      <formula>$A44=2</formula>
    </cfRule>
    <cfRule type="expression" dxfId="1333" priority="627">
      <formula>$A44=1</formula>
    </cfRule>
  </conditionalFormatting>
  <conditionalFormatting sqref="D35:G35">
    <cfRule type="expression" dxfId="1332" priority="622">
      <formula>$A35=3</formula>
    </cfRule>
    <cfRule type="expression" dxfId="1331" priority="623">
      <formula>$A35=2</formula>
    </cfRule>
    <cfRule type="expression" dxfId="1330" priority="624">
      <formula>$A35=1</formula>
    </cfRule>
  </conditionalFormatting>
  <conditionalFormatting sqref="D36:G36">
    <cfRule type="expression" dxfId="1329" priority="619">
      <formula>$A36=3</formula>
    </cfRule>
    <cfRule type="expression" dxfId="1328" priority="620">
      <formula>$A36=2</formula>
    </cfRule>
    <cfRule type="expression" dxfId="1327" priority="621">
      <formula>$A36=1</formula>
    </cfRule>
  </conditionalFormatting>
  <conditionalFormatting sqref="D27:G27">
    <cfRule type="expression" dxfId="1326" priority="616">
      <formula>$A27=3</formula>
    </cfRule>
    <cfRule type="expression" dxfId="1325" priority="617">
      <formula>$A27=2</formula>
    </cfRule>
    <cfRule type="expression" dxfId="1324" priority="618">
      <formula>$A27=1</formula>
    </cfRule>
  </conditionalFormatting>
  <conditionalFormatting sqref="D28:G32">
    <cfRule type="expression" dxfId="1323" priority="613">
      <formula>$A28=3</formula>
    </cfRule>
    <cfRule type="expression" dxfId="1322" priority="614">
      <formula>$A28=2</formula>
    </cfRule>
    <cfRule type="expression" dxfId="1321" priority="615">
      <formula>$A28=1</formula>
    </cfRule>
  </conditionalFormatting>
  <conditionalFormatting sqref="D23:G23">
    <cfRule type="expression" dxfId="1320" priority="610">
      <formula>$A23=3</formula>
    </cfRule>
    <cfRule type="expression" dxfId="1319" priority="611">
      <formula>$A23=2</formula>
    </cfRule>
    <cfRule type="expression" dxfId="1318" priority="612">
      <formula>$A23=1</formula>
    </cfRule>
  </conditionalFormatting>
  <conditionalFormatting sqref="D24:G24">
    <cfRule type="expression" dxfId="1317" priority="607">
      <formula>$A24=3</formula>
    </cfRule>
    <cfRule type="expression" dxfId="1316" priority="608">
      <formula>$A24=2</formula>
    </cfRule>
    <cfRule type="expression" dxfId="1315" priority="609">
      <formula>$A24=1</formula>
    </cfRule>
  </conditionalFormatting>
  <conditionalFormatting sqref="D19:G19">
    <cfRule type="expression" dxfId="1314" priority="604">
      <formula>$A19=3</formula>
    </cfRule>
    <cfRule type="expression" dxfId="1313" priority="605">
      <formula>$A19=2</formula>
    </cfRule>
    <cfRule type="expression" dxfId="1312" priority="606">
      <formula>$A19=1</formula>
    </cfRule>
  </conditionalFormatting>
  <conditionalFormatting sqref="D20:G20">
    <cfRule type="expression" dxfId="1311" priority="601">
      <formula>$A20=3</formula>
    </cfRule>
    <cfRule type="expression" dxfId="1310" priority="602">
      <formula>$A20=2</formula>
    </cfRule>
    <cfRule type="expression" dxfId="1309" priority="603">
      <formula>$A20=1</formula>
    </cfRule>
  </conditionalFormatting>
  <conditionalFormatting sqref="D15:G15">
    <cfRule type="expression" dxfId="1308" priority="598">
      <formula>$A15=3</formula>
    </cfRule>
    <cfRule type="expression" dxfId="1307" priority="599">
      <formula>$A15=2</formula>
    </cfRule>
    <cfRule type="expression" dxfId="1306" priority="600">
      <formula>$A15=1</formula>
    </cfRule>
  </conditionalFormatting>
  <conditionalFormatting sqref="D16:G16">
    <cfRule type="expression" dxfId="1305" priority="595">
      <formula>$A16=3</formula>
    </cfRule>
    <cfRule type="expression" dxfId="1304" priority="596">
      <formula>$A16=2</formula>
    </cfRule>
    <cfRule type="expression" dxfId="1303" priority="597">
      <formula>$A16=1</formula>
    </cfRule>
  </conditionalFormatting>
  <conditionalFormatting sqref="D11:G11">
    <cfRule type="expression" dxfId="1302" priority="592">
      <formula>$A11=3</formula>
    </cfRule>
    <cfRule type="expression" dxfId="1301" priority="593">
      <formula>$A11=2</formula>
    </cfRule>
    <cfRule type="expression" dxfId="1300" priority="594">
      <formula>$A11=1</formula>
    </cfRule>
  </conditionalFormatting>
  <conditionalFormatting sqref="D12:G12">
    <cfRule type="expression" dxfId="1299" priority="589">
      <formula>$A12=3</formula>
    </cfRule>
    <cfRule type="expression" dxfId="1298" priority="590">
      <formula>$A12=2</formula>
    </cfRule>
    <cfRule type="expression" dxfId="1297" priority="591">
      <formula>$A12=1</formula>
    </cfRule>
  </conditionalFormatting>
  <conditionalFormatting sqref="D7:G8">
    <cfRule type="expression" dxfId="1296" priority="586">
      <formula>$A7=3</formula>
    </cfRule>
    <cfRule type="expression" dxfId="1295" priority="587">
      <formula>$A7=2</formula>
    </cfRule>
    <cfRule type="expression" dxfId="1294" priority="588">
      <formula>$A7=1</formula>
    </cfRule>
  </conditionalFormatting>
  <conditionalFormatting sqref="D8:G8">
    <cfRule type="expression" dxfId="1293" priority="583">
      <formula>$A8=3</formula>
    </cfRule>
    <cfRule type="expression" dxfId="1292" priority="584">
      <formula>$A8=2</formula>
    </cfRule>
    <cfRule type="expression" dxfId="1291" priority="585">
      <formula>$A8=1</formula>
    </cfRule>
  </conditionalFormatting>
  <conditionalFormatting sqref="D103:G103">
    <cfRule type="expression" dxfId="1290" priority="580">
      <formula>$A103=3</formula>
    </cfRule>
    <cfRule type="expression" dxfId="1289" priority="581">
      <formula>$A103=2</formula>
    </cfRule>
    <cfRule type="expression" dxfId="1288" priority="582">
      <formula>$A103=1</formula>
    </cfRule>
  </conditionalFormatting>
  <conditionalFormatting sqref="D104:G104">
    <cfRule type="expression" dxfId="1287" priority="577">
      <formula>$A104=3</formula>
    </cfRule>
    <cfRule type="expression" dxfId="1286" priority="578">
      <formula>$A104=2</formula>
    </cfRule>
    <cfRule type="expression" dxfId="1285" priority="579">
      <formula>$A104=1</formula>
    </cfRule>
  </conditionalFormatting>
  <conditionalFormatting sqref="D110:G110">
    <cfRule type="expression" dxfId="1284" priority="574">
      <formula>$A110=3</formula>
    </cfRule>
    <cfRule type="expression" dxfId="1283" priority="575">
      <formula>$A110=2</formula>
    </cfRule>
    <cfRule type="expression" dxfId="1282" priority="576">
      <formula>$A110=1</formula>
    </cfRule>
  </conditionalFormatting>
  <conditionalFormatting sqref="D111:G111">
    <cfRule type="expression" dxfId="1281" priority="571">
      <formula>$A111=3</formula>
    </cfRule>
    <cfRule type="expression" dxfId="1280" priority="572">
      <formula>$A111=2</formula>
    </cfRule>
    <cfRule type="expression" dxfId="1279" priority="573">
      <formula>$A111=1</formula>
    </cfRule>
  </conditionalFormatting>
  <conditionalFormatting sqref="D11:G11">
    <cfRule type="expression" dxfId="1278" priority="568">
      <formula>$A11=3</formula>
    </cfRule>
    <cfRule type="expression" dxfId="1277" priority="569">
      <formula>$A11=2</formula>
    </cfRule>
    <cfRule type="expression" dxfId="1276" priority="570">
      <formula>$A11=1</formula>
    </cfRule>
  </conditionalFormatting>
  <conditionalFormatting sqref="D12:G12">
    <cfRule type="expression" dxfId="1275" priority="565">
      <formula>$A12=3</formula>
    </cfRule>
    <cfRule type="expression" dxfId="1274" priority="566">
      <formula>$A12=2</formula>
    </cfRule>
    <cfRule type="expression" dxfId="1273" priority="567">
      <formula>$A12=1</formula>
    </cfRule>
  </conditionalFormatting>
  <conditionalFormatting sqref="E15:G16">
    <cfRule type="expression" dxfId="1272" priority="562">
      <formula>$A15=3</formula>
    </cfRule>
    <cfRule type="expression" dxfId="1271" priority="563">
      <formula>$A15=2</formula>
    </cfRule>
    <cfRule type="expression" dxfId="1270" priority="564">
      <formula>$A15=1</formula>
    </cfRule>
  </conditionalFormatting>
  <conditionalFormatting sqref="E15:G16">
    <cfRule type="expression" dxfId="1269" priority="559">
      <formula>$A15=3</formula>
    </cfRule>
    <cfRule type="expression" dxfId="1268" priority="560">
      <formula>$A15=2</formula>
    </cfRule>
    <cfRule type="expression" dxfId="1267" priority="561">
      <formula>$A15=1</formula>
    </cfRule>
  </conditionalFormatting>
  <conditionalFormatting sqref="D19:G19">
    <cfRule type="expression" dxfId="1266" priority="556">
      <formula>$A19=3</formula>
    </cfRule>
    <cfRule type="expression" dxfId="1265" priority="557">
      <formula>$A19=2</formula>
    </cfRule>
    <cfRule type="expression" dxfId="1264" priority="558">
      <formula>$A19=1</formula>
    </cfRule>
  </conditionalFormatting>
  <conditionalFormatting sqref="D19:G19">
    <cfRule type="expression" dxfId="1263" priority="553">
      <formula>$A19=3</formula>
    </cfRule>
    <cfRule type="expression" dxfId="1262" priority="554">
      <formula>$A19=2</formula>
    </cfRule>
    <cfRule type="expression" dxfId="1261" priority="555">
      <formula>$A19=1</formula>
    </cfRule>
  </conditionalFormatting>
  <conditionalFormatting sqref="D23:G24">
    <cfRule type="expression" dxfId="1260" priority="550">
      <formula>$A23=3</formula>
    </cfRule>
    <cfRule type="expression" dxfId="1259" priority="551">
      <formula>$A23=2</formula>
    </cfRule>
    <cfRule type="expression" dxfId="1258" priority="552">
      <formula>$A23=1</formula>
    </cfRule>
  </conditionalFormatting>
  <conditionalFormatting sqref="D23:G24">
    <cfRule type="expression" dxfId="1257" priority="547">
      <formula>$A23=3</formula>
    </cfRule>
    <cfRule type="expression" dxfId="1256" priority="548">
      <formula>$A23=2</formula>
    </cfRule>
    <cfRule type="expression" dxfId="1255" priority="549">
      <formula>$A23=1</formula>
    </cfRule>
  </conditionalFormatting>
  <conditionalFormatting sqref="D23:G24">
    <cfRule type="expression" dxfId="1254" priority="544">
      <formula>$A23=3</formula>
    </cfRule>
    <cfRule type="expression" dxfId="1253" priority="545">
      <formula>$A23=2</formula>
    </cfRule>
    <cfRule type="expression" dxfId="1252" priority="546">
      <formula>$A23=1</formula>
    </cfRule>
  </conditionalFormatting>
  <conditionalFormatting sqref="D27:G27">
    <cfRule type="expression" dxfId="1251" priority="541">
      <formula>$A27=3</formula>
    </cfRule>
    <cfRule type="expression" dxfId="1250" priority="542">
      <formula>$A27=2</formula>
    </cfRule>
    <cfRule type="expression" dxfId="1249" priority="543">
      <formula>$A27=1</formula>
    </cfRule>
  </conditionalFormatting>
  <conditionalFormatting sqref="D27:G27">
    <cfRule type="expression" dxfId="1248" priority="538">
      <formula>$A27=3</formula>
    </cfRule>
    <cfRule type="expression" dxfId="1247" priority="539">
      <formula>$A27=2</formula>
    </cfRule>
    <cfRule type="expression" dxfId="1246" priority="540">
      <formula>$A27=1</formula>
    </cfRule>
  </conditionalFormatting>
  <conditionalFormatting sqref="D27:G27">
    <cfRule type="expression" dxfId="1245" priority="535">
      <formula>$A27=3</formula>
    </cfRule>
    <cfRule type="expression" dxfId="1244" priority="536">
      <formula>$A27=2</formula>
    </cfRule>
    <cfRule type="expression" dxfId="1243" priority="537">
      <formula>$A27=1</formula>
    </cfRule>
  </conditionalFormatting>
  <conditionalFormatting sqref="D27:G27">
    <cfRule type="expression" dxfId="1242" priority="532">
      <formula>$A27=3</formula>
    </cfRule>
    <cfRule type="expression" dxfId="1241" priority="533">
      <formula>$A27=2</formula>
    </cfRule>
    <cfRule type="expression" dxfId="1240" priority="534">
      <formula>$A27=1</formula>
    </cfRule>
  </conditionalFormatting>
  <conditionalFormatting sqref="D39:G39">
    <cfRule type="expression" dxfId="1239" priority="529">
      <formula>$A39=3</formula>
    </cfRule>
    <cfRule type="expression" dxfId="1238" priority="530">
      <formula>$A39=2</formula>
    </cfRule>
    <cfRule type="expression" dxfId="1237" priority="531">
      <formula>$A39=1</formula>
    </cfRule>
  </conditionalFormatting>
  <conditionalFormatting sqref="D39:G39">
    <cfRule type="expression" dxfId="1236" priority="526">
      <formula>$A39=3</formula>
    </cfRule>
    <cfRule type="expression" dxfId="1235" priority="527">
      <formula>$A39=2</formula>
    </cfRule>
    <cfRule type="expression" dxfId="1234" priority="528">
      <formula>$A39=1</formula>
    </cfRule>
  </conditionalFormatting>
  <conditionalFormatting sqref="D39:G39">
    <cfRule type="expression" dxfId="1233" priority="523">
      <formula>$A39=3</formula>
    </cfRule>
    <cfRule type="expression" dxfId="1232" priority="524">
      <formula>$A39=2</formula>
    </cfRule>
    <cfRule type="expression" dxfId="1231" priority="525">
      <formula>$A39=1</formula>
    </cfRule>
  </conditionalFormatting>
  <conditionalFormatting sqref="D39:G39">
    <cfRule type="expression" dxfId="1230" priority="520">
      <formula>$A39=3</formula>
    </cfRule>
    <cfRule type="expression" dxfId="1229" priority="521">
      <formula>$A39=2</formula>
    </cfRule>
    <cfRule type="expression" dxfId="1228" priority="522">
      <formula>$A39=1</formula>
    </cfRule>
  </conditionalFormatting>
  <conditionalFormatting sqref="D39:G39">
    <cfRule type="expression" dxfId="1227" priority="517">
      <formula>$A39=3</formula>
    </cfRule>
    <cfRule type="expression" dxfId="1226" priority="518">
      <formula>$A39=2</formula>
    </cfRule>
    <cfRule type="expression" dxfId="1225" priority="519">
      <formula>$A39=1</formula>
    </cfRule>
  </conditionalFormatting>
  <conditionalFormatting sqref="D35:G36">
    <cfRule type="expression" dxfId="1224" priority="514">
      <formula>$A35=3</formula>
    </cfRule>
    <cfRule type="expression" dxfId="1223" priority="515">
      <formula>$A35=2</formula>
    </cfRule>
    <cfRule type="expression" dxfId="1222" priority="516">
      <formula>$A35=1</formula>
    </cfRule>
  </conditionalFormatting>
  <conditionalFormatting sqref="D35:G36">
    <cfRule type="expression" dxfId="1221" priority="511">
      <formula>$A35=3</formula>
    </cfRule>
    <cfRule type="expression" dxfId="1220" priority="512">
      <formula>$A35=2</formula>
    </cfRule>
    <cfRule type="expression" dxfId="1219" priority="513">
      <formula>$A35=1</formula>
    </cfRule>
  </conditionalFormatting>
  <conditionalFormatting sqref="D35:G36">
    <cfRule type="expression" dxfId="1218" priority="508">
      <formula>$A35=3</formula>
    </cfRule>
    <cfRule type="expression" dxfId="1217" priority="509">
      <formula>$A35=2</formula>
    </cfRule>
    <cfRule type="expression" dxfId="1216" priority="510">
      <formula>$A35=1</formula>
    </cfRule>
  </conditionalFormatting>
  <conditionalFormatting sqref="D35:G36">
    <cfRule type="expression" dxfId="1215" priority="505">
      <formula>$A35=3</formula>
    </cfRule>
    <cfRule type="expression" dxfId="1214" priority="506">
      <formula>$A35=2</formula>
    </cfRule>
    <cfRule type="expression" dxfId="1213" priority="507">
      <formula>$A35=1</formula>
    </cfRule>
  </conditionalFormatting>
  <conditionalFormatting sqref="D35:G36">
    <cfRule type="expression" dxfId="1212" priority="502">
      <formula>$A35=3</formula>
    </cfRule>
    <cfRule type="expression" dxfId="1211" priority="503">
      <formula>$A35=2</formula>
    </cfRule>
    <cfRule type="expression" dxfId="1210" priority="504">
      <formula>$A35=1</formula>
    </cfRule>
  </conditionalFormatting>
  <conditionalFormatting sqref="D35:D36">
    <cfRule type="expression" dxfId="1209" priority="499">
      <formula>$A35=3</formula>
    </cfRule>
    <cfRule type="expression" dxfId="1208" priority="500">
      <formula>$A35=2</formula>
    </cfRule>
    <cfRule type="expression" dxfId="1207" priority="501">
      <formula>$A35=1</formula>
    </cfRule>
  </conditionalFormatting>
  <conditionalFormatting sqref="D35:D36">
    <cfRule type="expression" dxfId="1206" priority="496">
      <formula>$A35=3</formula>
    </cfRule>
    <cfRule type="expression" dxfId="1205" priority="497">
      <formula>$A35=2</formula>
    </cfRule>
    <cfRule type="expression" dxfId="1204" priority="498">
      <formula>$A35=1</formula>
    </cfRule>
  </conditionalFormatting>
  <conditionalFormatting sqref="D35:D36">
    <cfRule type="expression" dxfId="1203" priority="493">
      <formula>$A35=3</formula>
    </cfRule>
    <cfRule type="expression" dxfId="1202" priority="494">
      <formula>$A35=2</formula>
    </cfRule>
    <cfRule type="expression" dxfId="1201" priority="495">
      <formula>$A35=1</formula>
    </cfRule>
  </conditionalFormatting>
  <conditionalFormatting sqref="D35:D36">
    <cfRule type="expression" dxfId="1200" priority="490">
      <formula>$A35=3</formula>
    </cfRule>
    <cfRule type="expression" dxfId="1199" priority="491">
      <formula>$A35=2</formula>
    </cfRule>
    <cfRule type="expression" dxfId="1198" priority="492">
      <formula>$A35=1</formula>
    </cfRule>
  </conditionalFormatting>
  <conditionalFormatting sqref="D35:D36">
    <cfRule type="expression" dxfId="1197" priority="487">
      <formula>$A35=3</formula>
    </cfRule>
    <cfRule type="expression" dxfId="1196" priority="488">
      <formula>$A35=2</formula>
    </cfRule>
    <cfRule type="expression" dxfId="1195" priority="489">
      <formula>$A35=1</formula>
    </cfRule>
  </conditionalFormatting>
  <conditionalFormatting sqref="D47:G48">
    <cfRule type="expression" dxfId="1194" priority="484">
      <formula>$A47=3</formula>
    </cfRule>
    <cfRule type="expression" dxfId="1193" priority="485">
      <formula>$A47=2</formula>
    </cfRule>
    <cfRule type="expression" dxfId="1192" priority="486">
      <formula>$A47=1</formula>
    </cfRule>
  </conditionalFormatting>
  <conditionalFormatting sqref="D47:G48">
    <cfRule type="expression" dxfId="1191" priority="481">
      <formula>$A47=3</formula>
    </cfRule>
    <cfRule type="expression" dxfId="1190" priority="482">
      <formula>$A47=2</formula>
    </cfRule>
    <cfRule type="expression" dxfId="1189" priority="483">
      <formula>$A47=1</formula>
    </cfRule>
  </conditionalFormatting>
  <conditionalFormatting sqref="D47:G48">
    <cfRule type="expression" dxfId="1188" priority="478">
      <formula>$A47=3</formula>
    </cfRule>
    <cfRule type="expression" dxfId="1187" priority="479">
      <formula>$A47=2</formula>
    </cfRule>
    <cfRule type="expression" dxfId="1186" priority="480">
      <formula>$A47=1</formula>
    </cfRule>
  </conditionalFormatting>
  <conditionalFormatting sqref="D47:G48">
    <cfRule type="expression" dxfId="1185" priority="475">
      <formula>$A47=3</formula>
    </cfRule>
    <cfRule type="expression" dxfId="1184" priority="476">
      <formula>$A47=2</formula>
    </cfRule>
    <cfRule type="expression" dxfId="1183" priority="477">
      <formula>$A47=1</formula>
    </cfRule>
  </conditionalFormatting>
  <conditionalFormatting sqref="D47:G48">
    <cfRule type="expression" dxfId="1182" priority="472">
      <formula>$A47=3</formula>
    </cfRule>
    <cfRule type="expression" dxfId="1181" priority="473">
      <formula>$A47=2</formula>
    </cfRule>
    <cfRule type="expression" dxfId="1180" priority="474">
      <formula>$A47=1</formula>
    </cfRule>
  </conditionalFormatting>
  <conditionalFormatting sqref="D43:G44">
    <cfRule type="expression" dxfId="1179" priority="469">
      <formula>$A43=3</formula>
    </cfRule>
    <cfRule type="expression" dxfId="1178" priority="470">
      <formula>$A43=2</formula>
    </cfRule>
    <cfRule type="expression" dxfId="1177" priority="471">
      <formula>$A43=1</formula>
    </cfRule>
  </conditionalFormatting>
  <conditionalFormatting sqref="D43:G44">
    <cfRule type="expression" dxfId="1176" priority="466">
      <formula>$A43=3</formula>
    </cfRule>
    <cfRule type="expression" dxfId="1175" priority="467">
      <formula>$A43=2</formula>
    </cfRule>
    <cfRule type="expression" dxfId="1174" priority="468">
      <formula>$A43=1</formula>
    </cfRule>
  </conditionalFormatting>
  <conditionalFormatting sqref="D43:G44">
    <cfRule type="expression" dxfId="1173" priority="463">
      <formula>$A43=3</formula>
    </cfRule>
    <cfRule type="expression" dxfId="1172" priority="464">
      <formula>$A43=2</formula>
    </cfRule>
    <cfRule type="expression" dxfId="1171" priority="465">
      <formula>$A43=1</formula>
    </cfRule>
  </conditionalFormatting>
  <conditionalFormatting sqref="D43:G44">
    <cfRule type="expression" dxfId="1170" priority="460">
      <formula>$A43=3</formula>
    </cfRule>
    <cfRule type="expression" dxfId="1169" priority="461">
      <formula>$A43=2</formula>
    </cfRule>
    <cfRule type="expression" dxfId="1168" priority="462">
      <formula>$A43=1</formula>
    </cfRule>
  </conditionalFormatting>
  <conditionalFormatting sqref="D43:G44">
    <cfRule type="expression" dxfId="1167" priority="457">
      <formula>$A43=3</formula>
    </cfRule>
    <cfRule type="expression" dxfId="1166" priority="458">
      <formula>$A43=2</formula>
    </cfRule>
    <cfRule type="expression" dxfId="1165" priority="459">
      <formula>$A43=1</formula>
    </cfRule>
  </conditionalFormatting>
  <conditionalFormatting sqref="D73:G74">
    <cfRule type="expression" dxfId="1164" priority="454">
      <formula>$A73=3</formula>
    </cfRule>
    <cfRule type="expression" dxfId="1163" priority="455">
      <formula>$A73=2</formula>
    </cfRule>
    <cfRule type="expression" dxfId="1162" priority="456">
      <formula>$A73=1</formula>
    </cfRule>
  </conditionalFormatting>
  <conditionalFormatting sqref="D73:G74">
    <cfRule type="expression" dxfId="1161" priority="451">
      <formula>$A73=3</formula>
    </cfRule>
    <cfRule type="expression" dxfId="1160" priority="452">
      <formula>$A73=2</formula>
    </cfRule>
    <cfRule type="expression" dxfId="1159" priority="453">
      <formula>$A73=1</formula>
    </cfRule>
  </conditionalFormatting>
  <conditionalFormatting sqref="D73:G74">
    <cfRule type="expression" dxfId="1158" priority="448">
      <formula>$A73=3</formula>
    </cfRule>
    <cfRule type="expression" dxfId="1157" priority="449">
      <formula>$A73=2</formula>
    </cfRule>
    <cfRule type="expression" dxfId="1156" priority="450">
      <formula>$A73=1</formula>
    </cfRule>
  </conditionalFormatting>
  <conditionalFormatting sqref="D73:G74">
    <cfRule type="expression" dxfId="1155" priority="445">
      <formula>$A73=3</formula>
    </cfRule>
    <cfRule type="expression" dxfId="1154" priority="446">
      <formula>$A73=2</formula>
    </cfRule>
    <cfRule type="expression" dxfId="1153" priority="447">
      <formula>$A73=1</formula>
    </cfRule>
  </conditionalFormatting>
  <conditionalFormatting sqref="D73:G74">
    <cfRule type="expression" dxfId="1152" priority="442">
      <formula>$A73=3</formula>
    </cfRule>
    <cfRule type="expression" dxfId="1151" priority="443">
      <formula>$A73=2</formula>
    </cfRule>
    <cfRule type="expression" dxfId="1150" priority="444">
      <formula>$A73=1</formula>
    </cfRule>
  </conditionalFormatting>
  <conditionalFormatting sqref="D73:G74">
    <cfRule type="expression" dxfId="1149" priority="439">
      <formula>$A73=3</formula>
    </cfRule>
    <cfRule type="expression" dxfId="1148" priority="440">
      <formula>$A73=2</formula>
    </cfRule>
    <cfRule type="expression" dxfId="1147" priority="441">
      <formula>$A73=1</formula>
    </cfRule>
  </conditionalFormatting>
  <conditionalFormatting sqref="D55:G55">
    <cfRule type="expression" dxfId="1146" priority="436">
      <formula>$A55=3</formula>
    </cfRule>
    <cfRule type="expression" dxfId="1145" priority="437">
      <formula>$A55=2</formula>
    </cfRule>
    <cfRule type="expression" dxfId="1144" priority="438">
      <formula>$A55=1</formula>
    </cfRule>
  </conditionalFormatting>
  <conditionalFormatting sqref="D55:G55">
    <cfRule type="expression" dxfId="1143" priority="433">
      <formula>$A55=3</formula>
    </cfRule>
    <cfRule type="expression" dxfId="1142" priority="434">
      <formula>$A55=2</formula>
    </cfRule>
    <cfRule type="expression" dxfId="1141" priority="435">
      <formula>$A55=1</formula>
    </cfRule>
  </conditionalFormatting>
  <conditionalFormatting sqref="D55:G55">
    <cfRule type="expression" dxfId="1140" priority="430">
      <formula>$A55=3</formula>
    </cfRule>
    <cfRule type="expression" dxfId="1139" priority="431">
      <formula>$A55=2</formula>
    </cfRule>
    <cfRule type="expression" dxfId="1138" priority="432">
      <formula>$A55=1</formula>
    </cfRule>
  </conditionalFormatting>
  <conditionalFormatting sqref="D55:G55">
    <cfRule type="expression" dxfId="1137" priority="427">
      <formula>$A55=3</formula>
    </cfRule>
    <cfRule type="expression" dxfId="1136" priority="428">
      <formula>$A55=2</formula>
    </cfRule>
    <cfRule type="expression" dxfId="1135" priority="429">
      <formula>$A55=1</formula>
    </cfRule>
  </conditionalFormatting>
  <conditionalFormatting sqref="D55:G55">
    <cfRule type="expression" dxfId="1134" priority="424">
      <formula>$A55=3</formula>
    </cfRule>
    <cfRule type="expression" dxfId="1133" priority="425">
      <formula>$A55=2</formula>
    </cfRule>
    <cfRule type="expression" dxfId="1132" priority="426">
      <formula>$A55=1</formula>
    </cfRule>
  </conditionalFormatting>
  <conditionalFormatting sqref="D55:G55">
    <cfRule type="expression" dxfId="1131" priority="421">
      <formula>$A55=3</formula>
    </cfRule>
    <cfRule type="expression" dxfId="1130" priority="422">
      <formula>$A55=2</formula>
    </cfRule>
    <cfRule type="expression" dxfId="1129" priority="423">
      <formula>$A55=1</formula>
    </cfRule>
  </conditionalFormatting>
  <conditionalFormatting sqref="D56:G56">
    <cfRule type="expression" dxfId="1128" priority="418">
      <formula>$A56=3</formula>
    </cfRule>
    <cfRule type="expression" dxfId="1127" priority="419">
      <formula>$A56=2</formula>
    </cfRule>
    <cfRule type="expression" dxfId="1126" priority="420">
      <formula>$A56=1</formula>
    </cfRule>
  </conditionalFormatting>
  <conditionalFormatting sqref="D56:G56">
    <cfRule type="expression" dxfId="1125" priority="415">
      <formula>$A56=3</formula>
    </cfRule>
    <cfRule type="expression" dxfId="1124" priority="416">
      <formula>$A56=2</formula>
    </cfRule>
    <cfRule type="expression" dxfId="1123" priority="417">
      <formula>$A56=1</formula>
    </cfRule>
  </conditionalFormatting>
  <conditionalFormatting sqref="D56:G56">
    <cfRule type="expression" dxfId="1122" priority="412">
      <formula>$A56=3</formula>
    </cfRule>
    <cfRule type="expression" dxfId="1121" priority="413">
      <formula>$A56=2</formula>
    </cfRule>
    <cfRule type="expression" dxfId="1120" priority="414">
      <formula>$A56=1</formula>
    </cfRule>
  </conditionalFormatting>
  <conditionalFormatting sqref="D56:G56">
    <cfRule type="expression" dxfId="1119" priority="409">
      <formula>$A56=3</formula>
    </cfRule>
    <cfRule type="expression" dxfId="1118" priority="410">
      <formula>$A56=2</formula>
    </cfRule>
    <cfRule type="expression" dxfId="1117" priority="411">
      <formula>$A56=1</formula>
    </cfRule>
  </conditionalFormatting>
  <conditionalFormatting sqref="D56:G56">
    <cfRule type="expression" dxfId="1116" priority="406">
      <formula>$A56=3</formula>
    </cfRule>
    <cfRule type="expression" dxfId="1115" priority="407">
      <formula>$A56=2</formula>
    </cfRule>
    <cfRule type="expression" dxfId="1114" priority="408">
      <formula>$A56=1</formula>
    </cfRule>
  </conditionalFormatting>
  <conditionalFormatting sqref="D56:G56">
    <cfRule type="expression" dxfId="1113" priority="403">
      <formula>$A56=3</formula>
    </cfRule>
    <cfRule type="expression" dxfId="1112" priority="404">
      <formula>$A56=2</formula>
    </cfRule>
    <cfRule type="expression" dxfId="1111" priority="405">
      <formula>$A56=1</formula>
    </cfRule>
  </conditionalFormatting>
  <conditionalFormatting sqref="D58:G59">
    <cfRule type="expression" dxfId="1110" priority="400">
      <formula>$A58=3</formula>
    </cfRule>
    <cfRule type="expression" dxfId="1109" priority="401">
      <formula>$A58=2</formula>
    </cfRule>
    <cfRule type="expression" dxfId="1108" priority="402">
      <formula>$A58=1</formula>
    </cfRule>
  </conditionalFormatting>
  <conditionalFormatting sqref="D58:G59">
    <cfRule type="expression" dxfId="1107" priority="397">
      <formula>$A58=3</formula>
    </cfRule>
    <cfRule type="expression" dxfId="1106" priority="398">
      <formula>$A58=2</formula>
    </cfRule>
    <cfRule type="expression" dxfId="1105" priority="399">
      <formula>$A58=1</formula>
    </cfRule>
  </conditionalFormatting>
  <conditionalFormatting sqref="D58:G59">
    <cfRule type="expression" dxfId="1104" priority="394">
      <formula>$A58=3</formula>
    </cfRule>
    <cfRule type="expression" dxfId="1103" priority="395">
      <formula>$A58=2</formula>
    </cfRule>
    <cfRule type="expression" dxfId="1102" priority="396">
      <formula>$A58=1</formula>
    </cfRule>
  </conditionalFormatting>
  <conditionalFormatting sqref="D58:G59">
    <cfRule type="expression" dxfId="1101" priority="391">
      <formula>$A58=3</formula>
    </cfRule>
    <cfRule type="expression" dxfId="1100" priority="392">
      <formula>$A58=2</formula>
    </cfRule>
    <cfRule type="expression" dxfId="1099" priority="393">
      <formula>$A58=1</formula>
    </cfRule>
  </conditionalFormatting>
  <conditionalFormatting sqref="D58:G59">
    <cfRule type="expression" dxfId="1098" priority="388">
      <formula>$A58=3</formula>
    </cfRule>
    <cfRule type="expression" dxfId="1097" priority="389">
      <formula>$A58=2</formula>
    </cfRule>
    <cfRule type="expression" dxfId="1096" priority="390">
      <formula>$A58=1</formula>
    </cfRule>
  </conditionalFormatting>
  <conditionalFormatting sqref="D58:G59">
    <cfRule type="expression" dxfId="1095" priority="385">
      <formula>$A58=3</formula>
    </cfRule>
    <cfRule type="expression" dxfId="1094" priority="386">
      <formula>$A58=2</formula>
    </cfRule>
    <cfRule type="expression" dxfId="1093" priority="387">
      <formula>$A58=1</formula>
    </cfRule>
  </conditionalFormatting>
  <conditionalFormatting sqref="D77:G77">
    <cfRule type="expression" dxfId="1092" priority="382">
      <formula>$A77=3</formula>
    </cfRule>
    <cfRule type="expression" dxfId="1091" priority="383">
      <formula>$A77=2</formula>
    </cfRule>
    <cfRule type="expression" dxfId="1090" priority="384">
      <formula>$A77=1</formula>
    </cfRule>
  </conditionalFormatting>
  <conditionalFormatting sqref="D77:G77">
    <cfRule type="expression" dxfId="1089" priority="379">
      <formula>$A77=3</formula>
    </cfRule>
    <cfRule type="expression" dxfId="1088" priority="380">
      <formula>$A77=2</formula>
    </cfRule>
    <cfRule type="expression" dxfId="1087" priority="381">
      <formula>$A77=1</formula>
    </cfRule>
  </conditionalFormatting>
  <conditionalFormatting sqref="D77:G77">
    <cfRule type="expression" dxfId="1086" priority="376">
      <formula>$A77=3</formula>
    </cfRule>
    <cfRule type="expression" dxfId="1085" priority="377">
      <formula>$A77=2</formula>
    </cfRule>
    <cfRule type="expression" dxfId="1084" priority="378">
      <formula>$A77=1</formula>
    </cfRule>
  </conditionalFormatting>
  <conditionalFormatting sqref="D77:G77">
    <cfRule type="expression" dxfId="1083" priority="373">
      <formula>$A77=3</formula>
    </cfRule>
    <cfRule type="expression" dxfId="1082" priority="374">
      <formula>$A77=2</formula>
    </cfRule>
    <cfRule type="expression" dxfId="1081" priority="375">
      <formula>$A77=1</formula>
    </cfRule>
  </conditionalFormatting>
  <conditionalFormatting sqref="D77:G77">
    <cfRule type="expression" dxfId="1080" priority="370">
      <formula>$A77=3</formula>
    </cfRule>
    <cfRule type="expression" dxfId="1079" priority="371">
      <formula>$A77=2</formula>
    </cfRule>
    <cfRule type="expression" dxfId="1078" priority="372">
      <formula>$A77=1</formula>
    </cfRule>
  </conditionalFormatting>
  <conditionalFormatting sqref="D77:G77">
    <cfRule type="expression" dxfId="1077" priority="367">
      <formula>$A77=3</formula>
    </cfRule>
    <cfRule type="expression" dxfId="1076" priority="368">
      <formula>$A77=2</formula>
    </cfRule>
    <cfRule type="expression" dxfId="1075" priority="369">
      <formula>$A77=1</formula>
    </cfRule>
  </conditionalFormatting>
  <conditionalFormatting sqref="D77:G77">
    <cfRule type="expression" dxfId="1074" priority="364">
      <formula>$A77=3</formula>
    </cfRule>
    <cfRule type="expression" dxfId="1073" priority="365">
      <formula>$A77=2</formula>
    </cfRule>
    <cfRule type="expression" dxfId="1072" priority="366">
      <formula>$A77=1</formula>
    </cfRule>
  </conditionalFormatting>
  <conditionalFormatting sqref="D78:G78">
    <cfRule type="expression" dxfId="1071" priority="361">
      <formula>$A78=3</formula>
    </cfRule>
    <cfRule type="expression" dxfId="1070" priority="362">
      <formula>$A78=2</formula>
    </cfRule>
    <cfRule type="expression" dxfId="1069" priority="363">
      <formula>$A78=1</formula>
    </cfRule>
  </conditionalFormatting>
  <conditionalFormatting sqref="D78:G78">
    <cfRule type="expression" dxfId="1068" priority="358">
      <formula>$A78=3</formula>
    </cfRule>
    <cfRule type="expression" dxfId="1067" priority="359">
      <formula>$A78=2</formula>
    </cfRule>
    <cfRule type="expression" dxfId="1066" priority="360">
      <formula>$A78=1</formula>
    </cfRule>
  </conditionalFormatting>
  <conditionalFormatting sqref="D78:G78">
    <cfRule type="expression" dxfId="1065" priority="355">
      <formula>$A78=3</formula>
    </cfRule>
    <cfRule type="expression" dxfId="1064" priority="356">
      <formula>$A78=2</formula>
    </cfRule>
    <cfRule type="expression" dxfId="1063" priority="357">
      <formula>$A78=1</formula>
    </cfRule>
  </conditionalFormatting>
  <conditionalFormatting sqref="D78:G78">
    <cfRule type="expression" dxfId="1062" priority="352">
      <formula>$A78=3</formula>
    </cfRule>
    <cfRule type="expression" dxfId="1061" priority="353">
      <formula>$A78=2</formula>
    </cfRule>
    <cfRule type="expression" dxfId="1060" priority="354">
      <formula>$A78=1</formula>
    </cfRule>
  </conditionalFormatting>
  <conditionalFormatting sqref="D78:G78">
    <cfRule type="expression" dxfId="1059" priority="349">
      <formula>$A78=3</formula>
    </cfRule>
    <cfRule type="expression" dxfId="1058" priority="350">
      <formula>$A78=2</formula>
    </cfRule>
    <cfRule type="expression" dxfId="1057" priority="351">
      <formula>$A78=1</formula>
    </cfRule>
  </conditionalFormatting>
  <conditionalFormatting sqref="D78:G78">
    <cfRule type="expression" dxfId="1056" priority="346">
      <formula>$A78=3</formula>
    </cfRule>
    <cfRule type="expression" dxfId="1055" priority="347">
      <formula>$A78=2</formula>
    </cfRule>
    <cfRule type="expression" dxfId="1054" priority="348">
      <formula>$A78=1</formula>
    </cfRule>
  </conditionalFormatting>
  <conditionalFormatting sqref="D78:G78">
    <cfRule type="expression" dxfId="1053" priority="343">
      <formula>$A78=3</formula>
    </cfRule>
    <cfRule type="expression" dxfId="1052" priority="344">
      <formula>$A78=2</formula>
    </cfRule>
    <cfRule type="expression" dxfId="1051" priority="345">
      <formula>$A78=1</formula>
    </cfRule>
  </conditionalFormatting>
  <conditionalFormatting sqref="D89:G90">
    <cfRule type="expression" dxfId="1050" priority="340">
      <formula>$A89=3</formula>
    </cfRule>
    <cfRule type="expression" dxfId="1049" priority="341">
      <formula>$A89=2</formula>
    </cfRule>
    <cfRule type="expression" dxfId="1048" priority="342">
      <formula>$A89=1</formula>
    </cfRule>
  </conditionalFormatting>
  <conditionalFormatting sqref="D89:G90">
    <cfRule type="expression" dxfId="1047" priority="337">
      <formula>$A89=3</formula>
    </cfRule>
    <cfRule type="expression" dxfId="1046" priority="338">
      <formula>$A89=2</formula>
    </cfRule>
    <cfRule type="expression" dxfId="1045" priority="339">
      <formula>$A89=1</formula>
    </cfRule>
  </conditionalFormatting>
  <conditionalFormatting sqref="D89:G90">
    <cfRule type="expression" dxfId="1044" priority="334">
      <formula>$A89=3</formula>
    </cfRule>
    <cfRule type="expression" dxfId="1043" priority="335">
      <formula>$A89=2</formula>
    </cfRule>
    <cfRule type="expression" dxfId="1042" priority="336">
      <formula>$A89=1</formula>
    </cfRule>
  </conditionalFormatting>
  <conditionalFormatting sqref="D89:G90">
    <cfRule type="expression" dxfId="1041" priority="331">
      <formula>$A89=3</formula>
    </cfRule>
    <cfRule type="expression" dxfId="1040" priority="332">
      <formula>$A89=2</formula>
    </cfRule>
    <cfRule type="expression" dxfId="1039" priority="333">
      <formula>$A89=1</formula>
    </cfRule>
  </conditionalFormatting>
  <conditionalFormatting sqref="D89:G90">
    <cfRule type="expression" dxfId="1038" priority="328">
      <formula>$A89=3</formula>
    </cfRule>
    <cfRule type="expression" dxfId="1037" priority="329">
      <formula>$A89=2</formula>
    </cfRule>
    <cfRule type="expression" dxfId="1036" priority="330">
      <formula>$A89=1</formula>
    </cfRule>
  </conditionalFormatting>
  <conditionalFormatting sqref="D89:G90">
    <cfRule type="expression" dxfId="1035" priority="325">
      <formula>$A89=3</formula>
    </cfRule>
    <cfRule type="expression" dxfId="1034" priority="326">
      <formula>$A89=2</formula>
    </cfRule>
    <cfRule type="expression" dxfId="1033" priority="327">
      <formula>$A89=1</formula>
    </cfRule>
  </conditionalFormatting>
  <conditionalFormatting sqref="D89:G90">
    <cfRule type="expression" dxfId="1032" priority="322">
      <formula>$A89=3</formula>
    </cfRule>
    <cfRule type="expression" dxfId="1031" priority="323">
      <formula>$A89=2</formula>
    </cfRule>
    <cfRule type="expression" dxfId="1030" priority="324">
      <formula>$A89=1</formula>
    </cfRule>
  </conditionalFormatting>
  <conditionalFormatting sqref="D89:G90">
    <cfRule type="expression" dxfId="1029" priority="319">
      <formula>$A89=3</formula>
    </cfRule>
    <cfRule type="expression" dxfId="1028" priority="320">
      <formula>$A89=2</formula>
    </cfRule>
    <cfRule type="expression" dxfId="1027" priority="321">
      <formula>$A89=1</formula>
    </cfRule>
  </conditionalFormatting>
  <conditionalFormatting sqref="D89:G90">
    <cfRule type="expression" dxfId="1026" priority="316">
      <formula>$A89=3</formula>
    </cfRule>
    <cfRule type="expression" dxfId="1025" priority="317">
      <formula>$A89=2</formula>
    </cfRule>
    <cfRule type="expression" dxfId="1024" priority="318">
      <formula>$A89=1</formula>
    </cfRule>
  </conditionalFormatting>
  <conditionalFormatting sqref="D89:G90">
    <cfRule type="expression" dxfId="1023" priority="313">
      <formula>$A89=3</formula>
    </cfRule>
    <cfRule type="expression" dxfId="1022" priority="314">
      <formula>$A89=2</formula>
    </cfRule>
    <cfRule type="expression" dxfId="1021" priority="315">
      <formula>$A89=1</formula>
    </cfRule>
  </conditionalFormatting>
  <conditionalFormatting sqref="D89:G90">
    <cfRule type="expression" dxfId="1020" priority="310">
      <formula>$A89=3</formula>
    </cfRule>
    <cfRule type="expression" dxfId="1019" priority="311">
      <formula>$A89=2</formula>
    </cfRule>
    <cfRule type="expression" dxfId="1018" priority="312">
      <formula>$A89=1</formula>
    </cfRule>
  </conditionalFormatting>
  <conditionalFormatting sqref="D89:G90">
    <cfRule type="expression" dxfId="1017" priority="307">
      <formula>$A89=3</formula>
    </cfRule>
    <cfRule type="expression" dxfId="1016" priority="308">
      <formula>$A89=2</formula>
    </cfRule>
    <cfRule type="expression" dxfId="1015" priority="309">
      <formula>$A89=1</formula>
    </cfRule>
  </conditionalFormatting>
  <conditionalFormatting sqref="D89:G90">
    <cfRule type="expression" dxfId="1014" priority="304">
      <formula>$A89=3</formula>
    </cfRule>
    <cfRule type="expression" dxfId="1013" priority="305">
      <formula>$A89=2</formula>
    </cfRule>
    <cfRule type="expression" dxfId="1012" priority="306">
      <formula>$A89=1</formula>
    </cfRule>
  </conditionalFormatting>
  <conditionalFormatting sqref="D89:G90">
    <cfRule type="expression" dxfId="1011" priority="301">
      <formula>$A89=3</formula>
    </cfRule>
    <cfRule type="expression" dxfId="1010" priority="302">
      <formula>$A89=2</formula>
    </cfRule>
    <cfRule type="expression" dxfId="1009" priority="303">
      <formula>$A89=1</formula>
    </cfRule>
  </conditionalFormatting>
  <conditionalFormatting sqref="E63:F63">
    <cfRule type="expression" dxfId="1008" priority="298">
      <formula>$A63=3</formula>
    </cfRule>
    <cfRule type="expression" dxfId="1007" priority="299">
      <formula>$A63=2</formula>
    </cfRule>
    <cfRule type="expression" dxfId="1006" priority="300">
      <formula>$A63=1</formula>
    </cfRule>
  </conditionalFormatting>
  <conditionalFormatting sqref="D51:G52">
    <cfRule type="expression" dxfId="1005" priority="295">
      <formula>$A51=3</formula>
    </cfRule>
    <cfRule type="expression" dxfId="1004" priority="296">
      <formula>$A51=2</formula>
    </cfRule>
    <cfRule type="expression" dxfId="1003" priority="297">
      <formula>$A51=1</formula>
    </cfRule>
  </conditionalFormatting>
  <conditionalFormatting sqref="D51:G52">
    <cfRule type="expression" dxfId="1002" priority="292">
      <formula>$A51=3</formula>
    </cfRule>
    <cfRule type="expression" dxfId="1001" priority="293">
      <formula>$A51=2</formula>
    </cfRule>
    <cfRule type="expression" dxfId="1000" priority="294">
      <formula>$A51=1</formula>
    </cfRule>
  </conditionalFormatting>
  <conditionalFormatting sqref="D51:G52">
    <cfRule type="expression" dxfId="999" priority="289">
      <formula>$A51=3</formula>
    </cfRule>
    <cfRule type="expression" dxfId="998" priority="290">
      <formula>$A51=2</formula>
    </cfRule>
    <cfRule type="expression" dxfId="997" priority="291">
      <formula>$A51=1</formula>
    </cfRule>
  </conditionalFormatting>
  <conditionalFormatting sqref="D51:G52">
    <cfRule type="expression" dxfId="996" priority="286">
      <formula>$A51=3</formula>
    </cfRule>
    <cfRule type="expression" dxfId="995" priority="287">
      <formula>$A51=2</formula>
    </cfRule>
    <cfRule type="expression" dxfId="994" priority="288">
      <formula>$A51=1</formula>
    </cfRule>
  </conditionalFormatting>
  <conditionalFormatting sqref="D51:G52">
    <cfRule type="expression" dxfId="993" priority="283">
      <formula>$A51=3</formula>
    </cfRule>
    <cfRule type="expression" dxfId="992" priority="284">
      <formula>$A51=2</formula>
    </cfRule>
    <cfRule type="expression" dxfId="991" priority="285">
      <formula>$A51=1</formula>
    </cfRule>
  </conditionalFormatting>
  <conditionalFormatting sqref="D51:G52">
    <cfRule type="expression" dxfId="990" priority="280">
      <formula>$A51=3</formula>
    </cfRule>
    <cfRule type="expression" dxfId="989" priority="281">
      <formula>$A51=2</formula>
    </cfRule>
    <cfRule type="expression" dxfId="988" priority="282">
      <formula>$A51=1</formula>
    </cfRule>
  </conditionalFormatting>
  <conditionalFormatting sqref="D81:G82">
    <cfRule type="expression" dxfId="987" priority="277">
      <formula>$A81=3</formula>
    </cfRule>
    <cfRule type="expression" dxfId="986" priority="278">
      <formula>$A81=2</formula>
    </cfRule>
    <cfRule type="expression" dxfId="985" priority="279">
      <formula>$A81=1</formula>
    </cfRule>
  </conditionalFormatting>
  <conditionalFormatting sqref="D81:G82">
    <cfRule type="expression" dxfId="984" priority="274">
      <formula>$A81=3</formula>
    </cfRule>
    <cfRule type="expression" dxfId="983" priority="275">
      <formula>$A81=2</formula>
    </cfRule>
    <cfRule type="expression" dxfId="982" priority="276">
      <formula>$A81=1</formula>
    </cfRule>
  </conditionalFormatting>
  <conditionalFormatting sqref="D81:G82">
    <cfRule type="expression" dxfId="981" priority="271">
      <formula>$A81=3</formula>
    </cfRule>
    <cfRule type="expression" dxfId="980" priority="272">
      <formula>$A81=2</formula>
    </cfRule>
    <cfRule type="expression" dxfId="979" priority="273">
      <formula>$A81=1</formula>
    </cfRule>
  </conditionalFormatting>
  <conditionalFormatting sqref="D81:G82">
    <cfRule type="expression" dxfId="978" priority="268">
      <formula>$A81=3</formula>
    </cfRule>
    <cfRule type="expression" dxfId="977" priority="269">
      <formula>$A81=2</formula>
    </cfRule>
    <cfRule type="expression" dxfId="976" priority="270">
      <formula>$A81=1</formula>
    </cfRule>
  </conditionalFormatting>
  <conditionalFormatting sqref="D81:G82">
    <cfRule type="expression" dxfId="975" priority="265">
      <formula>$A81=3</formula>
    </cfRule>
    <cfRule type="expression" dxfId="974" priority="266">
      <formula>$A81=2</formula>
    </cfRule>
    <cfRule type="expression" dxfId="973" priority="267">
      <formula>$A81=1</formula>
    </cfRule>
  </conditionalFormatting>
  <conditionalFormatting sqref="D81:G82">
    <cfRule type="expression" dxfId="972" priority="262">
      <formula>$A81=3</formula>
    </cfRule>
    <cfRule type="expression" dxfId="971" priority="263">
      <formula>$A81=2</formula>
    </cfRule>
    <cfRule type="expression" dxfId="970" priority="264">
      <formula>$A81=1</formula>
    </cfRule>
  </conditionalFormatting>
  <conditionalFormatting sqref="D81:G82">
    <cfRule type="expression" dxfId="969" priority="259">
      <formula>$A81=3</formula>
    </cfRule>
    <cfRule type="expression" dxfId="968" priority="260">
      <formula>$A81=2</formula>
    </cfRule>
    <cfRule type="expression" dxfId="967" priority="261">
      <formula>$A81=1</formula>
    </cfRule>
  </conditionalFormatting>
  <conditionalFormatting sqref="D84:G86">
    <cfRule type="expression" dxfId="966" priority="256">
      <formula>$A84=3</formula>
    </cfRule>
    <cfRule type="expression" dxfId="965" priority="257">
      <formula>$A84=2</formula>
    </cfRule>
    <cfRule type="expression" dxfId="964" priority="258">
      <formula>$A84=1</formula>
    </cfRule>
  </conditionalFormatting>
  <conditionalFormatting sqref="D84:G86">
    <cfRule type="expression" dxfId="963" priority="253">
      <formula>$A84=3</formula>
    </cfRule>
    <cfRule type="expression" dxfId="962" priority="254">
      <formula>$A84=2</formula>
    </cfRule>
    <cfRule type="expression" dxfId="961" priority="255">
      <formula>$A84=1</formula>
    </cfRule>
  </conditionalFormatting>
  <conditionalFormatting sqref="D84:G86">
    <cfRule type="expression" dxfId="960" priority="250">
      <formula>$A84=3</formula>
    </cfRule>
    <cfRule type="expression" dxfId="959" priority="251">
      <formula>$A84=2</formula>
    </cfRule>
    <cfRule type="expression" dxfId="958" priority="252">
      <formula>$A84=1</formula>
    </cfRule>
  </conditionalFormatting>
  <conditionalFormatting sqref="D84:G86">
    <cfRule type="expression" dxfId="957" priority="247">
      <formula>$A84=3</formula>
    </cfRule>
    <cfRule type="expression" dxfId="956" priority="248">
      <formula>$A84=2</formula>
    </cfRule>
    <cfRule type="expression" dxfId="955" priority="249">
      <formula>$A84=1</formula>
    </cfRule>
  </conditionalFormatting>
  <conditionalFormatting sqref="D84:G86">
    <cfRule type="expression" dxfId="954" priority="244">
      <formula>$A84=3</formula>
    </cfRule>
    <cfRule type="expression" dxfId="953" priority="245">
      <formula>$A84=2</formula>
    </cfRule>
    <cfRule type="expression" dxfId="952" priority="246">
      <formula>$A84=1</formula>
    </cfRule>
  </conditionalFormatting>
  <conditionalFormatting sqref="D84:G86">
    <cfRule type="expression" dxfId="951" priority="241">
      <formula>$A84=3</formula>
    </cfRule>
    <cfRule type="expression" dxfId="950" priority="242">
      <formula>$A84=2</formula>
    </cfRule>
    <cfRule type="expression" dxfId="949" priority="243">
      <formula>$A84=1</formula>
    </cfRule>
  </conditionalFormatting>
  <conditionalFormatting sqref="D84:G86">
    <cfRule type="expression" dxfId="948" priority="238">
      <formula>$A84=3</formula>
    </cfRule>
    <cfRule type="expression" dxfId="947" priority="239">
      <formula>$A84=2</formula>
    </cfRule>
    <cfRule type="expression" dxfId="946" priority="240">
      <formula>$A84=1</formula>
    </cfRule>
  </conditionalFormatting>
  <conditionalFormatting sqref="D93:G94">
    <cfRule type="expression" dxfId="945" priority="235">
      <formula>$A93=3</formula>
    </cfRule>
    <cfRule type="expression" dxfId="944" priority="236">
      <formula>$A93=2</formula>
    </cfRule>
    <cfRule type="expression" dxfId="943" priority="237">
      <formula>$A93=1</formula>
    </cfRule>
  </conditionalFormatting>
  <conditionalFormatting sqref="D93:G94">
    <cfRule type="expression" dxfId="942" priority="232">
      <formula>$A93=3</formula>
    </cfRule>
    <cfRule type="expression" dxfId="941" priority="233">
      <formula>$A93=2</formula>
    </cfRule>
    <cfRule type="expression" dxfId="940" priority="234">
      <formula>$A93=1</formula>
    </cfRule>
  </conditionalFormatting>
  <conditionalFormatting sqref="D93:G94">
    <cfRule type="expression" dxfId="939" priority="229">
      <formula>$A93=3</formula>
    </cfRule>
    <cfRule type="expression" dxfId="938" priority="230">
      <formula>$A93=2</formula>
    </cfRule>
    <cfRule type="expression" dxfId="937" priority="231">
      <formula>$A93=1</formula>
    </cfRule>
  </conditionalFormatting>
  <conditionalFormatting sqref="D93:G94">
    <cfRule type="expression" dxfId="936" priority="226">
      <formula>$A93=3</formula>
    </cfRule>
    <cfRule type="expression" dxfId="935" priority="227">
      <formula>$A93=2</formula>
    </cfRule>
    <cfRule type="expression" dxfId="934" priority="228">
      <formula>$A93=1</formula>
    </cfRule>
  </conditionalFormatting>
  <conditionalFormatting sqref="D93:G94">
    <cfRule type="expression" dxfId="933" priority="223">
      <formula>$A93=3</formula>
    </cfRule>
    <cfRule type="expression" dxfId="932" priority="224">
      <formula>$A93=2</formula>
    </cfRule>
    <cfRule type="expression" dxfId="931" priority="225">
      <formula>$A93=1</formula>
    </cfRule>
  </conditionalFormatting>
  <conditionalFormatting sqref="D93:G94">
    <cfRule type="expression" dxfId="930" priority="220">
      <formula>$A93=3</formula>
    </cfRule>
    <cfRule type="expression" dxfId="929" priority="221">
      <formula>$A93=2</formula>
    </cfRule>
    <cfRule type="expression" dxfId="928" priority="222">
      <formula>$A93=1</formula>
    </cfRule>
  </conditionalFormatting>
  <conditionalFormatting sqref="D93:G94">
    <cfRule type="expression" dxfId="927" priority="217">
      <formula>$A93=3</formula>
    </cfRule>
    <cfRule type="expression" dxfId="926" priority="218">
      <formula>$A93=2</formula>
    </cfRule>
    <cfRule type="expression" dxfId="925" priority="219">
      <formula>$A93=1</formula>
    </cfRule>
  </conditionalFormatting>
  <conditionalFormatting sqref="D93:G94">
    <cfRule type="expression" dxfId="924" priority="214">
      <formula>$A93=3</formula>
    </cfRule>
    <cfRule type="expression" dxfId="923" priority="215">
      <formula>$A93=2</formula>
    </cfRule>
    <cfRule type="expression" dxfId="922" priority="216">
      <formula>$A93=1</formula>
    </cfRule>
  </conditionalFormatting>
  <conditionalFormatting sqref="D96:G97">
    <cfRule type="expression" dxfId="921" priority="211">
      <formula>$A96=3</formula>
    </cfRule>
    <cfRule type="expression" dxfId="920" priority="212">
      <formula>$A96=2</formula>
    </cfRule>
    <cfRule type="expression" dxfId="919" priority="213">
      <formula>$A96=1</formula>
    </cfRule>
  </conditionalFormatting>
  <conditionalFormatting sqref="D96:G97">
    <cfRule type="expression" dxfId="918" priority="208">
      <formula>$A96=3</formula>
    </cfRule>
    <cfRule type="expression" dxfId="917" priority="209">
      <formula>$A96=2</formula>
    </cfRule>
    <cfRule type="expression" dxfId="916" priority="210">
      <formula>$A96=1</formula>
    </cfRule>
  </conditionalFormatting>
  <conditionalFormatting sqref="D96:G97">
    <cfRule type="expression" dxfId="915" priority="205">
      <formula>$A96=3</formula>
    </cfRule>
    <cfRule type="expression" dxfId="914" priority="206">
      <formula>$A96=2</formula>
    </cfRule>
    <cfRule type="expression" dxfId="913" priority="207">
      <formula>$A96=1</formula>
    </cfRule>
  </conditionalFormatting>
  <conditionalFormatting sqref="D96:G97">
    <cfRule type="expression" dxfId="912" priority="202">
      <formula>$A96=3</formula>
    </cfRule>
    <cfRule type="expression" dxfId="911" priority="203">
      <formula>$A96=2</formula>
    </cfRule>
    <cfRule type="expression" dxfId="910" priority="204">
      <formula>$A96=1</formula>
    </cfRule>
  </conditionalFormatting>
  <conditionalFormatting sqref="D96:G97">
    <cfRule type="expression" dxfId="909" priority="199">
      <formula>$A96=3</formula>
    </cfRule>
    <cfRule type="expression" dxfId="908" priority="200">
      <formula>$A96=2</formula>
    </cfRule>
    <cfRule type="expression" dxfId="907" priority="201">
      <formula>$A96=1</formula>
    </cfRule>
  </conditionalFormatting>
  <conditionalFormatting sqref="D96:G97">
    <cfRule type="expression" dxfId="906" priority="196">
      <formula>$A96=3</formula>
    </cfRule>
    <cfRule type="expression" dxfId="905" priority="197">
      <formula>$A96=2</formula>
    </cfRule>
    <cfRule type="expression" dxfId="904" priority="198">
      <formula>$A96=1</formula>
    </cfRule>
  </conditionalFormatting>
  <conditionalFormatting sqref="D96:G97">
    <cfRule type="expression" dxfId="903" priority="193">
      <formula>$A96=3</formula>
    </cfRule>
    <cfRule type="expression" dxfId="902" priority="194">
      <formula>$A96=2</formula>
    </cfRule>
    <cfRule type="expression" dxfId="901" priority="195">
      <formula>$A96=1</formula>
    </cfRule>
  </conditionalFormatting>
  <conditionalFormatting sqref="D96:G97">
    <cfRule type="expression" dxfId="900" priority="190">
      <formula>$A96=3</formula>
    </cfRule>
    <cfRule type="expression" dxfId="899" priority="191">
      <formula>$A96=2</formula>
    </cfRule>
    <cfRule type="expression" dxfId="898" priority="192">
      <formula>$A96=1</formula>
    </cfRule>
  </conditionalFormatting>
  <conditionalFormatting sqref="D99:G100">
    <cfRule type="expression" dxfId="897" priority="187">
      <formula>$A99=3</formula>
    </cfRule>
    <cfRule type="expression" dxfId="896" priority="188">
      <formula>$A99=2</formula>
    </cfRule>
    <cfRule type="expression" dxfId="895" priority="189">
      <formula>$A99=1</formula>
    </cfRule>
  </conditionalFormatting>
  <conditionalFormatting sqref="D99:G100">
    <cfRule type="expression" dxfId="894" priority="184">
      <formula>$A99=3</formula>
    </cfRule>
    <cfRule type="expression" dxfId="893" priority="185">
      <formula>$A99=2</formula>
    </cfRule>
    <cfRule type="expression" dxfId="892" priority="186">
      <formula>$A99=1</formula>
    </cfRule>
  </conditionalFormatting>
  <conditionalFormatting sqref="D99:G100">
    <cfRule type="expression" dxfId="891" priority="181">
      <formula>$A99=3</formula>
    </cfRule>
    <cfRule type="expression" dxfId="890" priority="182">
      <formula>$A99=2</formula>
    </cfRule>
    <cfRule type="expression" dxfId="889" priority="183">
      <formula>$A99=1</formula>
    </cfRule>
  </conditionalFormatting>
  <conditionalFormatting sqref="D99:G100">
    <cfRule type="expression" dxfId="888" priority="178">
      <formula>$A99=3</formula>
    </cfRule>
    <cfRule type="expression" dxfId="887" priority="179">
      <formula>$A99=2</formula>
    </cfRule>
    <cfRule type="expression" dxfId="886" priority="180">
      <formula>$A99=1</formula>
    </cfRule>
  </conditionalFormatting>
  <conditionalFormatting sqref="D99:G100">
    <cfRule type="expression" dxfId="885" priority="175">
      <formula>$A99=3</formula>
    </cfRule>
    <cfRule type="expression" dxfId="884" priority="176">
      <formula>$A99=2</formula>
    </cfRule>
    <cfRule type="expression" dxfId="883" priority="177">
      <formula>$A99=1</formula>
    </cfRule>
  </conditionalFormatting>
  <conditionalFormatting sqref="D99:G100">
    <cfRule type="expression" dxfId="882" priority="172">
      <formula>$A99=3</formula>
    </cfRule>
    <cfRule type="expression" dxfId="881" priority="173">
      <formula>$A99=2</formula>
    </cfRule>
    <cfRule type="expression" dxfId="880" priority="174">
      <formula>$A99=1</formula>
    </cfRule>
  </conditionalFormatting>
  <conditionalFormatting sqref="D99:G100">
    <cfRule type="expression" dxfId="879" priority="169">
      <formula>$A99=3</formula>
    </cfRule>
    <cfRule type="expression" dxfId="878" priority="170">
      <formula>$A99=2</formula>
    </cfRule>
    <cfRule type="expression" dxfId="877" priority="171">
      <formula>$A99=1</formula>
    </cfRule>
  </conditionalFormatting>
  <conditionalFormatting sqref="D99:G100">
    <cfRule type="expression" dxfId="876" priority="166">
      <formula>$A99=3</formula>
    </cfRule>
    <cfRule type="expression" dxfId="875" priority="167">
      <formula>$A99=2</formula>
    </cfRule>
    <cfRule type="expression" dxfId="874" priority="168">
      <formula>$A99=1</formula>
    </cfRule>
  </conditionalFormatting>
  <conditionalFormatting sqref="D103:G103">
    <cfRule type="expression" dxfId="873" priority="163">
      <formula>$A103=3</formula>
    </cfRule>
    <cfRule type="expression" dxfId="872" priority="164">
      <formula>$A103=2</formula>
    </cfRule>
    <cfRule type="expression" dxfId="871" priority="165">
      <formula>$A103=1</formula>
    </cfRule>
  </conditionalFormatting>
  <conditionalFormatting sqref="D103:G103">
    <cfRule type="expression" dxfId="870" priority="160">
      <formula>$A103=3</formula>
    </cfRule>
    <cfRule type="expression" dxfId="869" priority="161">
      <formula>$A103=2</formula>
    </cfRule>
    <cfRule type="expression" dxfId="868" priority="162">
      <formula>$A103=1</formula>
    </cfRule>
  </conditionalFormatting>
  <conditionalFormatting sqref="D103:G103">
    <cfRule type="expression" dxfId="867" priority="157">
      <formula>$A103=3</formula>
    </cfRule>
    <cfRule type="expression" dxfId="866" priority="158">
      <formula>$A103=2</formula>
    </cfRule>
    <cfRule type="expression" dxfId="865" priority="159">
      <formula>$A103=1</formula>
    </cfRule>
  </conditionalFormatting>
  <conditionalFormatting sqref="D103:G103">
    <cfRule type="expression" dxfId="864" priority="154">
      <formula>$A103=3</formula>
    </cfRule>
    <cfRule type="expression" dxfId="863" priority="155">
      <formula>$A103=2</formula>
    </cfRule>
    <cfRule type="expression" dxfId="862" priority="156">
      <formula>$A103=1</formula>
    </cfRule>
  </conditionalFormatting>
  <conditionalFormatting sqref="D103:G103">
    <cfRule type="expression" dxfId="861" priority="151">
      <formula>$A103=3</formula>
    </cfRule>
    <cfRule type="expression" dxfId="860" priority="152">
      <formula>$A103=2</formula>
    </cfRule>
    <cfRule type="expression" dxfId="859" priority="153">
      <formula>$A103=1</formula>
    </cfRule>
  </conditionalFormatting>
  <conditionalFormatting sqref="D103:G103">
    <cfRule type="expression" dxfId="858" priority="148">
      <formula>$A103=3</formula>
    </cfRule>
    <cfRule type="expression" dxfId="857" priority="149">
      <formula>$A103=2</formula>
    </cfRule>
    <cfRule type="expression" dxfId="856" priority="150">
      <formula>$A103=1</formula>
    </cfRule>
  </conditionalFormatting>
  <conditionalFormatting sqref="D103:G103">
    <cfRule type="expression" dxfId="855" priority="145">
      <formula>$A103=3</formula>
    </cfRule>
    <cfRule type="expression" dxfId="854" priority="146">
      <formula>$A103=2</formula>
    </cfRule>
    <cfRule type="expression" dxfId="853" priority="147">
      <formula>$A103=1</formula>
    </cfRule>
  </conditionalFormatting>
  <conditionalFormatting sqref="D103:G103">
    <cfRule type="expression" dxfId="852" priority="142">
      <formula>$A103=3</formula>
    </cfRule>
    <cfRule type="expression" dxfId="851" priority="143">
      <formula>$A103=2</formula>
    </cfRule>
    <cfRule type="expression" dxfId="850" priority="144">
      <formula>$A103=1</formula>
    </cfRule>
  </conditionalFormatting>
  <conditionalFormatting sqref="D104:G104">
    <cfRule type="expression" dxfId="849" priority="139">
      <formula>$A104=3</formula>
    </cfRule>
    <cfRule type="expression" dxfId="848" priority="140">
      <formula>$A104=2</formula>
    </cfRule>
    <cfRule type="expression" dxfId="847" priority="141">
      <formula>$A104=1</formula>
    </cfRule>
  </conditionalFormatting>
  <conditionalFormatting sqref="D104:G104">
    <cfRule type="expression" dxfId="846" priority="136">
      <formula>$A104=3</formula>
    </cfRule>
    <cfRule type="expression" dxfId="845" priority="137">
      <formula>$A104=2</formula>
    </cfRule>
    <cfRule type="expression" dxfId="844" priority="138">
      <formula>$A104=1</formula>
    </cfRule>
  </conditionalFormatting>
  <conditionalFormatting sqref="D104:G104">
    <cfRule type="expression" dxfId="843" priority="133">
      <formula>$A104=3</formula>
    </cfRule>
    <cfRule type="expression" dxfId="842" priority="134">
      <formula>$A104=2</formula>
    </cfRule>
    <cfRule type="expression" dxfId="841" priority="135">
      <formula>$A104=1</formula>
    </cfRule>
  </conditionalFormatting>
  <conditionalFormatting sqref="D104:G104">
    <cfRule type="expression" dxfId="840" priority="130">
      <formula>$A104=3</formula>
    </cfRule>
    <cfRule type="expression" dxfId="839" priority="131">
      <formula>$A104=2</formula>
    </cfRule>
    <cfRule type="expression" dxfId="838" priority="132">
      <formula>$A104=1</formula>
    </cfRule>
  </conditionalFormatting>
  <conditionalFormatting sqref="D104:G104">
    <cfRule type="expression" dxfId="837" priority="127">
      <formula>$A104=3</formula>
    </cfRule>
    <cfRule type="expression" dxfId="836" priority="128">
      <formula>$A104=2</formula>
    </cfRule>
    <cfRule type="expression" dxfId="835" priority="129">
      <formula>$A104=1</formula>
    </cfRule>
  </conditionalFormatting>
  <conditionalFormatting sqref="D104:G104">
    <cfRule type="expression" dxfId="834" priority="124">
      <formula>$A104=3</formula>
    </cfRule>
    <cfRule type="expression" dxfId="833" priority="125">
      <formula>$A104=2</formula>
    </cfRule>
    <cfRule type="expression" dxfId="832" priority="126">
      <formula>$A104=1</formula>
    </cfRule>
  </conditionalFormatting>
  <conditionalFormatting sqref="D104:G104">
    <cfRule type="expression" dxfId="831" priority="121">
      <formula>$A104=3</formula>
    </cfRule>
    <cfRule type="expression" dxfId="830" priority="122">
      <formula>$A104=2</formula>
    </cfRule>
    <cfRule type="expression" dxfId="829" priority="123">
      <formula>$A104=1</formula>
    </cfRule>
  </conditionalFormatting>
  <conditionalFormatting sqref="D104:G104">
    <cfRule type="expression" dxfId="828" priority="118">
      <formula>$A104=3</formula>
    </cfRule>
    <cfRule type="expression" dxfId="827" priority="119">
      <formula>$A104=2</formula>
    </cfRule>
    <cfRule type="expression" dxfId="826" priority="120">
      <formula>$A104=1</formula>
    </cfRule>
  </conditionalFormatting>
  <conditionalFormatting sqref="D107:G108">
    <cfRule type="expression" dxfId="825" priority="115">
      <formula>$A107=3</formula>
    </cfRule>
    <cfRule type="expression" dxfId="824" priority="116">
      <formula>$A107=2</formula>
    </cfRule>
    <cfRule type="expression" dxfId="823" priority="117">
      <formula>$A107=1</formula>
    </cfRule>
  </conditionalFormatting>
  <conditionalFormatting sqref="D107:G108">
    <cfRule type="expression" dxfId="822" priority="112">
      <formula>$A107=3</formula>
    </cfRule>
    <cfRule type="expression" dxfId="821" priority="113">
      <formula>$A107=2</formula>
    </cfRule>
    <cfRule type="expression" dxfId="820" priority="114">
      <formula>$A107=1</formula>
    </cfRule>
  </conditionalFormatting>
  <conditionalFormatting sqref="D107:G108">
    <cfRule type="expression" dxfId="819" priority="109">
      <formula>$A107=3</formula>
    </cfRule>
    <cfRule type="expression" dxfId="818" priority="110">
      <formula>$A107=2</formula>
    </cfRule>
    <cfRule type="expression" dxfId="817" priority="111">
      <formula>$A107=1</formula>
    </cfRule>
  </conditionalFormatting>
  <conditionalFormatting sqref="D107:G108">
    <cfRule type="expression" dxfId="816" priority="106">
      <formula>$A107=3</formula>
    </cfRule>
    <cfRule type="expression" dxfId="815" priority="107">
      <formula>$A107=2</formula>
    </cfRule>
    <cfRule type="expression" dxfId="814" priority="108">
      <formula>$A107=1</formula>
    </cfRule>
  </conditionalFormatting>
  <conditionalFormatting sqref="D107:G108">
    <cfRule type="expression" dxfId="813" priority="103">
      <formula>$A107=3</formula>
    </cfRule>
    <cfRule type="expression" dxfId="812" priority="104">
      <formula>$A107=2</formula>
    </cfRule>
    <cfRule type="expression" dxfId="811" priority="105">
      <formula>$A107=1</formula>
    </cfRule>
  </conditionalFormatting>
  <conditionalFormatting sqref="D107:G108">
    <cfRule type="expression" dxfId="810" priority="100">
      <formula>$A107=3</formula>
    </cfRule>
    <cfRule type="expression" dxfId="809" priority="101">
      <formula>$A107=2</formula>
    </cfRule>
    <cfRule type="expression" dxfId="808" priority="102">
      <formula>$A107=1</formula>
    </cfRule>
  </conditionalFormatting>
  <conditionalFormatting sqref="D107:G108">
    <cfRule type="expression" dxfId="807" priority="97">
      <formula>$A107=3</formula>
    </cfRule>
    <cfRule type="expression" dxfId="806" priority="98">
      <formula>$A107=2</formula>
    </cfRule>
    <cfRule type="expression" dxfId="805" priority="99">
      <formula>$A107=1</formula>
    </cfRule>
  </conditionalFormatting>
  <conditionalFormatting sqref="D107:G108">
    <cfRule type="expression" dxfId="804" priority="94">
      <formula>$A107=3</formula>
    </cfRule>
    <cfRule type="expression" dxfId="803" priority="95">
      <formula>$A107=2</formula>
    </cfRule>
    <cfRule type="expression" dxfId="802" priority="96">
      <formula>$A107=1</formula>
    </cfRule>
  </conditionalFormatting>
  <conditionalFormatting sqref="D107:G108">
    <cfRule type="expression" dxfId="801" priority="91">
      <formula>$A107=3</formula>
    </cfRule>
    <cfRule type="expression" dxfId="800" priority="92">
      <formula>$A107=2</formula>
    </cfRule>
    <cfRule type="expression" dxfId="799" priority="93">
      <formula>$A107=1</formula>
    </cfRule>
  </conditionalFormatting>
  <conditionalFormatting sqref="D107:G108">
    <cfRule type="expression" dxfId="798" priority="88">
      <formula>$A107=3</formula>
    </cfRule>
    <cfRule type="expression" dxfId="797" priority="89">
      <formula>$A107=2</formula>
    </cfRule>
    <cfRule type="expression" dxfId="796" priority="90">
      <formula>$A107=1</formula>
    </cfRule>
  </conditionalFormatting>
  <conditionalFormatting sqref="D110:G111">
    <cfRule type="expression" dxfId="795" priority="85">
      <formula>$A110=3</formula>
    </cfRule>
    <cfRule type="expression" dxfId="794" priority="86">
      <formula>$A110=2</formula>
    </cfRule>
    <cfRule type="expression" dxfId="793" priority="87">
      <formula>$A110=1</formula>
    </cfRule>
  </conditionalFormatting>
  <conditionalFormatting sqref="D110:G111">
    <cfRule type="expression" dxfId="792" priority="82">
      <formula>$A110=3</formula>
    </cfRule>
    <cfRule type="expression" dxfId="791" priority="83">
      <formula>$A110=2</formula>
    </cfRule>
    <cfRule type="expression" dxfId="790" priority="84">
      <formula>$A110=1</formula>
    </cfRule>
  </conditionalFormatting>
  <conditionalFormatting sqref="D110:G111">
    <cfRule type="expression" dxfId="789" priority="79">
      <formula>$A110=3</formula>
    </cfRule>
    <cfRule type="expression" dxfId="788" priority="80">
      <formula>$A110=2</formula>
    </cfRule>
    <cfRule type="expression" dxfId="787" priority="81">
      <formula>$A110=1</formula>
    </cfRule>
  </conditionalFormatting>
  <conditionalFormatting sqref="D110:G111">
    <cfRule type="expression" dxfId="786" priority="76">
      <formula>$A110=3</formula>
    </cfRule>
    <cfRule type="expression" dxfId="785" priority="77">
      <formula>$A110=2</formula>
    </cfRule>
    <cfRule type="expression" dxfId="784" priority="78">
      <formula>$A110=1</formula>
    </cfRule>
  </conditionalFormatting>
  <conditionalFormatting sqref="D110:G111">
    <cfRule type="expression" dxfId="783" priority="73">
      <formula>$A110=3</formula>
    </cfRule>
    <cfRule type="expression" dxfId="782" priority="74">
      <formula>$A110=2</formula>
    </cfRule>
    <cfRule type="expression" dxfId="781" priority="75">
      <formula>$A110=1</formula>
    </cfRule>
  </conditionalFormatting>
  <conditionalFormatting sqref="D110:G111">
    <cfRule type="expression" dxfId="780" priority="70">
      <formula>$A110=3</formula>
    </cfRule>
    <cfRule type="expression" dxfId="779" priority="71">
      <formula>$A110=2</formula>
    </cfRule>
    <cfRule type="expression" dxfId="778" priority="72">
      <formula>$A110=1</formula>
    </cfRule>
  </conditionalFormatting>
  <conditionalFormatting sqref="D110:G111">
    <cfRule type="expression" dxfId="777" priority="67">
      <formula>$A110=3</formula>
    </cfRule>
    <cfRule type="expression" dxfId="776" priority="68">
      <formula>$A110=2</formula>
    </cfRule>
    <cfRule type="expression" dxfId="775" priority="69">
      <formula>$A110=1</formula>
    </cfRule>
  </conditionalFormatting>
  <conditionalFormatting sqref="D110:G111">
    <cfRule type="expression" dxfId="774" priority="64">
      <formula>$A110=3</formula>
    </cfRule>
    <cfRule type="expression" dxfId="773" priority="65">
      <formula>$A110=2</formula>
    </cfRule>
    <cfRule type="expression" dxfId="772" priority="66">
      <formula>$A110=1</formula>
    </cfRule>
  </conditionalFormatting>
  <conditionalFormatting sqref="D110:G111">
    <cfRule type="expression" dxfId="771" priority="61">
      <formula>$A110=3</formula>
    </cfRule>
    <cfRule type="expression" dxfId="770" priority="62">
      <formula>$A110=2</formula>
    </cfRule>
    <cfRule type="expression" dxfId="769" priority="63">
      <formula>$A110=1</formula>
    </cfRule>
  </conditionalFormatting>
  <conditionalFormatting sqref="D110:G111">
    <cfRule type="expression" dxfId="768" priority="58">
      <formula>$A110=3</formula>
    </cfRule>
    <cfRule type="expression" dxfId="767" priority="59">
      <formula>$A110=2</formula>
    </cfRule>
    <cfRule type="expression" dxfId="766" priority="60">
      <formula>$A110=1</formula>
    </cfRule>
  </conditionalFormatting>
  <conditionalFormatting sqref="D67:G67">
    <cfRule type="expression" dxfId="765" priority="55">
      <formula>$A67=3</formula>
    </cfRule>
    <cfRule type="expression" dxfId="764" priority="56">
      <formula>$A67=2</formula>
    </cfRule>
    <cfRule type="expression" dxfId="763" priority="57">
      <formula>$A67=1</formula>
    </cfRule>
  </conditionalFormatting>
  <conditionalFormatting sqref="D69:G70">
    <cfRule type="expression" dxfId="762" priority="52">
      <formula>$A69=3</formula>
    </cfRule>
    <cfRule type="expression" dxfId="761" priority="53">
      <formula>$A69=2</formula>
    </cfRule>
    <cfRule type="expression" dxfId="760" priority="54">
      <formula>$A69=1</formula>
    </cfRule>
  </conditionalFormatting>
  <conditionalFormatting sqref="D107:G108">
    <cfRule type="expression" dxfId="759" priority="49">
      <formula>$A107=3</formula>
    </cfRule>
    <cfRule type="expression" dxfId="758" priority="50">
      <formula>$A107=2</formula>
    </cfRule>
    <cfRule type="expression" dxfId="757" priority="51">
      <formula>$A107=1</formula>
    </cfRule>
  </conditionalFormatting>
  <conditionalFormatting sqref="D107:G108">
    <cfRule type="expression" dxfId="756" priority="46">
      <formula>$A107=3</formula>
    </cfRule>
    <cfRule type="expression" dxfId="755" priority="47">
      <formula>$A107=2</formula>
    </cfRule>
    <cfRule type="expression" dxfId="754" priority="48">
      <formula>$A107=1</formula>
    </cfRule>
  </conditionalFormatting>
  <conditionalFormatting sqref="D107:G108">
    <cfRule type="expression" dxfId="753" priority="43">
      <formula>$A107=3</formula>
    </cfRule>
    <cfRule type="expression" dxfId="752" priority="44">
      <formula>$A107=2</formula>
    </cfRule>
    <cfRule type="expression" dxfId="751" priority="45">
      <formula>$A107=1</formula>
    </cfRule>
  </conditionalFormatting>
  <conditionalFormatting sqref="D107:G108">
    <cfRule type="expression" dxfId="750" priority="40">
      <formula>$A107=3</formula>
    </cfRule>
    <cfRule type="expression" dxfId="749" priority="41">
      <formula>$A107=2</formula>
    </cfRule>
    <cfRule type="expression" dxfId="748" priority="42">
      <formula>$A107=1</formula>
    </cfRule>
  </conditionalFormatting>
  <conditionalFormatting sqref="D107:G108">
    <cfRule type="expression" dxfId="747" priority="37">
      <formula>$A107=3</formula>
    </cfRule>
    <cfRule type="expression" dxfId="746" priority="38">
      <formula>$A107=2</formula>
    </cfRule>
    <cfRule type="expression" dxfId="745" priority="39">
      <formula>$A107=1</formula>
    </cfRule>
  </conditionalFormatting>
  <conditionalFormatting sqref="D107:G108">
    <cfRule type="expression" dxfId="744" priority="34">
      <formula>$A107=3</formula>
    </cfRule>
    <cfRule type="expression" dxfId="743" priority="35">
      <formula>$A107=2</formula>
    </cfRule>
    <cfRule type="expression" dxfId="742" priority="36">
      <formula>$A107=1</formula>
    </cfRule>
  </conditionalFormatting>
  <conditionalFormatting sqref="D107:G108">
    <cfRule type="expression" dxfId="741" priority="31">
      <formula>$A107=3</formula>
    </cfRule>
    <cfRule type="expression" dxfId="740" priority="32">
      <formula>$A107=2</formula>
    </cfRule>
    <cfRule type="expression" dxfId="739" priority="33">
      <formula>$A107=1</formula>
    </cfRule>
  </conditionalFormatting>
  <conditionalFormatting sqref="D107:G108">
    <cfRule type="expression" dxfId="738" priority="28">
      <formula>$A107=3</formula>
    </cfRule>
    <cfRule type="expression" dxfId="737" priority="29">
      <formula>$A107=2</formula>
    </cfRule>
    <cfRule type="expression" dxfId="736" priority="30">
      <formula>$A107=1</formula>
    </cfRule>
  </conditionalFormatting>
  <conditionalFormatting sqref="D107:G108">
    <cfRule type="expression" dxfId="735" priority="25">
      <formula>$A107=3</formula>
    </cfRule>
    <cfRule type="expression" dxfId="734" priority="26">
      <formula>$A107=2</formula>
    </cfRule>
    <cfRule type="expression" dxfId="733" priority="27">
      <formula>$A107=1</formula>
    </cfRule>
  </conditionalFormatting>
  <conditionalFormatting sqref="D107:G108">
    <cfRule type="expression" dxfId="732" priority="22">
      <formula>$A107=3</formula>
    </cfRule>
    <cfRule type="expression" dxfId="731" priority="23">
      <formula>$A107=2</formula>
    </cfRule>
    <cfRule type="expression" dxfId="730" priority="24">
      <formula>$A107=1</formula>
    </cfRule>
  </conditionalFormatting>
  <conditionalFormatting sqref="D107:G108">
    <cfRule type="expression" dxfId="729" priority="19">
      <formula>$A107=3</formula>
    </cfRule>
    <cfRule type="expression" dxfId="728" priority="20">
      <formula>$A107=2</formula>
    </cfRule>
    <cfRule type="expression" dxfId="727" priority="21">
      <formula>$A107=1</formula>
    </cfRule>
  </conditionalFormatting>
  <conditionalFormatting sqref="D107:G108">
    <cfRule type="expression" dxfId="726" priority="16">
      <formula>$A107=3</formula>
    </cfRule>
    <cfRule type="expression" dxfId="725" priority="17">
      <formula>$A107=2</formula>
    </cfRule>
    <cfRule type="expression" dxfId="724" priority="18">
      <formula>$A107=1</formula>
    </cfRule>
  </conditionalFormatting>
  <conditionalFormatting sqref="D31:G31">
    <cfRule type="expression" dxfId="723" priority="13">
      <formula>$A31=3</formula>
    </cfRule>
    <cfRule type="expression" dxfId="722" priority="14">
      <formula>$A31=2</formula>
    </cfRule>
    <cfRule type="expression" dxfId="721" priority="15">
      <formula>$A31=1</formula>
    </cfRule>
  </conditionalFormatting>
  <conditionalFormatting sqref="D31:G31">
    <cfRule type="expression" dxfId="720" priority="10">
      <formula>$A31=3</formula>
    </cfRule>
    <cfRule type="expression" dxfId="719" priority="11">
      <formula>$A31=2</formula>
    </cfRule>
    <cfRule type="expression" dxfId="718" priority="12">
      <formula>$A31=1</formula>
    </cfRule>
  </conditionalFormatting>
  <conditionalFormatting sqref="D31:G31">
    <cfRule type="expression" dxfId="717" priority="7">
      <formula>$A31=3</formula>
    </cfRule>
    <cfRule type="expression" dxfId="716" priority="8">
      <formula>$A31=2</formula>
    </cfRule>
    <cfRule type="expression" dxfId="715" priority="9">
      <formula>$A31=1</formula>
    </cfRule>
  </conditionalFormatting>
  <conditionalFormatting sqref="D31:G31">
    <cfRule type="expression" dxfId="714" priority="4">
      <formula>$A31=3</formula>
    </cfRule>
    <cfRule type="expression" dxfId="713" priority="5">
      <formula>$A31=2</formula>
    </cfRule>
    <cfRule type="expression" dxfId="712" priority="6">
      <formula>$A31=1</formula>
    </cfRule>
  </conditionalFormatting>
  <conditionalFormatting sqref="D31:G31">
    <cfRule type="expression" dxfId="711" priority="1">
      <formula>$A31=3</formula>
    </cfRule>
    <cfRule type="expression" dxfId="710" priority="2">
      <formula>$A31=2</formula>
    </cfRule>
    <cfRule type="expression" dxfId="709" priority="3">
      <formula>$A31=1</formula>
    </cfRule>
  </conditionalFormatting>
  <pageMargins left="0.39370078740157483" right="0" top="0.39370078740157483" bottom="0.35433070866141736" header="0.31496062992125984" footer="0.31496062992125984"/>
  <pageSetup paperSize="9" scale="63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158"/>
  <sheetViews>
    <sheetView tabSelected="1" topLeftCell="B1" zoomScale="70" zoomScaleNormal="70" zoomScaleSheetLayoutView="70" workbookViewId="0">
      <selection activeCell="N96" sqref="N96"/>
    </sheetView>
  </sheetViews>
  <sheetFormatPr defaultRowHeight="18.75" customHeight="1" outlineLevelRow="1"/>
  <cols>
    <col min="1" max="1" width="0" style="187" hidden="1" customWidth="1"/>
    <col min="2" max="2" width="68.5703125" style="187" customWidth="1"/>
    <col min="3" max="3" width="10.7109375" style="188" customWidth="1"/>
    <col min="4" max="4" width="11.140625" style="188" customWidth="1"/>
    <col min="5" max="18" width="9.140625" style="188" customWidth="1"/>
    <col min="19" max="19" width="12.140625" style="253" customWidth="1"/>
    <col min="20" max="16384" width="9.140625" style="189"/>
  </cols>
  <sheetData>
    <row r="1" spans="1:20" s="191" customFormat="1" ht="66.75" customHeight="1" thickBot="1">
      <c r="A1" s="51"/>
      <c r="B1" s="190" t="s">
        <v>223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</row>
    <row r="2" spans="1:20" s="191" customFormat="1" ht="26.25" customHeight="1">
      <c r="A2" s="51"/>
      <c r="B2" s="192"/>
      <c r="C2" s="254" t="s">
        <v>241</v>
      </c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193"/>
    </row>
    <row r="3" spans="1:20" s="191" customFormat="1" ht="200.25" customHeight="1">
      <c r="A3" s="51"/>
      <c r="B3" s="76" t="s">
        <v>224</v>
      </c>
      <c r="C3" s="194" t="s">
        <v>198</v>
      </c>
      <c r="D3" s="194" t="s">
        <v>5</v>
      </c>
      <c r="E3" s="194" t="s">
        <v>15</v>
      </c>
      <c r="F3" s="194" t="s">
        <v>17</v>
      </c>
      <c r="G3" s="194" t="s">
        <v>55</v>
      </c>
      <c r="H3" s="197" t="s">
        <v>228</v>
      </c>
      <c r="I3" s="195" t="s">
        <v>13</v>
      </c>
      <c r="J3" s="195" t="s">
        <v>48</v>
      </c>
      <c r="K3" s="195" t="s">
        <v>225</v>
      </c>
      <c r="L3" s="195" t="s">
        <v>102</v>
      </c>
      <c r="M3" s="195" t="s">
        <v>226</v>
      </c>
      <c r="N3" s="196" t="s">
        <v>134</v>
      </c>
      <c r="O3" s="196" t="s">
        <v>76</v>
      </c>
      <c r="P3" s="196" t="s">
        <v>153</v>
      </c>
      <c r="Q3" s="196" t="s">
        <v>156</v>
      </c>
      <c r="R3" s="196" t="s">
        <v>160</v>
      </c>
      <c r="S3" s="75" t="s">
        <v>227</v>
      </c>
    </row>
    <row r="4" spans="1:20" s="199" customFormat="1" ht="21.75" customHeight="1">
      <c r="A4" s="51">
        <v>1</v>
      </c>
      <c r="B4" s="50" t="s">
        <v>69</v>
      </c>
      <c r="C4" s="62">
        <f t="shared" ref="C4:S4" si="0">SUM(C5:C6)</f>
        <v>0</v>
      </c>
      <c r="D4" s="62">
        <f t="shared" si="0"/>
        <v>0</v>
      </c>
      <c r="E4" s="62">
        <f t="shared" si="0"/>
        <v>0</v>
      </c>
      <c r="F4" s="62">
        <f t="shared" si="0"/>
        <v>146</v>
      </c>
      <c r="G4" s="62">
        <f t="shared" si="0"/>
        <v>0</v>
      </c>
      <c r="H4" s="62">
        <f t="shared" si="0"/>
        <v>0</v>
      </c>
      <c r="I4" s="62">
        <f t="shared" si="0"/>
        <v>15</v>
      </c>
      <c r="J4" s="62">
        <f t="shared" si="0"/>
        <v>7</v>
      </c>
      <c r="K4" s="62">
        <f t="shared" si="0"/>
        <v>0</v>
      </c>
      <c r="L4" s="62">
        <f t="shared" si="0"/>
        <v>0</v>
      </c>
      <c r="M4" s="62">
        <f t="shared" si="0"/>
        <v>0</v>
      </c>
      <c r="N4" s="62">
        <f t="shared" si="0"/>
        <v>0</v>
      </c>
      <c r="O4" s="62">
        <f t="shared" si="0"/>
        <v>0</v>
      </c>
      <c r="P4" s="62">
        <f t="shared" si="0"/>
        <v>0</v>
      </c>
      <c r="Q4" s="62">
        <f t="shared" si="0"/>
        <v>0</v>
      </c>
      <c r="R4" s="62">
        <f t="shared" si="0"/>
        <v>297</v>
      </c>
      <c r="S4" s="198">
        <f t="shared" si="0"/>
        <v>465</v>
      </c>
    </row>
    <row r="5" spans="1:20" s="204" customFormat="1" ht="18" customHeight="1">
      <c r="A5" s="51"/>
      <c r="B5" s="200" t="s">
        <v>39</v>
      </c>
      <c r="C5" s="201"/>
      <c r="D5" s="201"/>
      <c r="E5" s="201"/>
      <c r="F5" s="203">
        <v>146</v>
      </c>
      <c r="G5" s="201"/>
      <c r="H5" s="201"/>
      <c r="I5" s="203">
        <v>10</v>
      </c>
      <c r="J5" s="203">
        <v>7</v>
      </c>
      <c r="K5" s="201"/>
      <c r="L5" s="201"/>
      <c r="M5" s="201"/>
      <c r="N5" s="201"/>
      <c r="O5" s="201"/>
      <c r="P5" s="201"/>
      <c r="Q5" s="201"/>
      <c r="R5" s="201">
        <v>233</v>
      </c>
      <c r="S5" s="202">
        <f>SUM(C5:R5)</f>
        <v>396</v>
      </c>
    </row>
    <row r="6" spans="1:20" s="205" customFormat="1" ht="18" customHeight="1">
      <c r="A6" s="51"/>
      <c r="B6" s="200" t="s">
        <v>229</v>
      </c>
      <c r="C6" s="201"/>
      <c r="D6" s="201"/>
      <c r="E6" s="201"/>
      <c r="F6" s="201"/>
      <c r="G6" s="201"/>
      <c r="H6" s="201"/>
      <c r="I6" s="203">
        <v>5</v>
      </c>
      <c r="J6" s="201"/>
      <c r="K6" s="201"/>
      <c r="L6" s="201"/>
      <c r="M6" s="201"/>
      <c r="N6" s="201"/>
      <c r="O6" s="201"/>
      <c r="P6" s="201"/>
      <c r="Q6" s="201"/>
      <c r="R6" s="201">
        <v>64</v>
      </c>
      <c r="S6" s="202">
        <f>SUM(C6:R6)</f>
        <v>69</v>
      </c>
    </row>
    <row r="7" spans="1:20" s="206" customFormat="1" ht="18" customHeight="1">
      <c r="A7" s="51">
        <v>1</v>
      </c>
      <c r="B7" s="50" t="s">
        <v>70</v>
      </c>
      <c r="C7" s="62">
        <f t="shared" ref="C7:S7" si="1">SUM(C8:C9)</f>
        <v>0</v>
      </c>
      <c r="D7" s="62">
        <f t="shared" si="1"/>
        <v>0</v>
      </c>
      <c r="E7" s="62">
        <f t="shared" si="1"/>
        <v>0</v>
      </c>
      <c r="F7" s="62">
        <f t="shared" si="1"/>
        <v>30</v>
      </c>
      <c r="G7" s="62">
        <f t="shared" si="1"/>
        <v>0</v>
      </c>
      <c r="H7" s="62">
        <f t="shared" si="1"/>
        <v>0</v>
      </c>
      <c r="I7" s="62">
        <f t="shared" si="1"/>
        <v>0</v>
      </c>
      <c r="J7" s="62">
        <f t="shared" si="1"/>
        <v>0</v>
      </c>
      <c r="K7" s="62">
        <f t="shared" si="1"/>
        <v>0</v>
      </c>
      <c r="L7" s="62">
        <f t="shared" si="1"/>
        <v>0</v>
      </c>
      <c r="M7" s="62">
        <f t="shared" si="1"/>
        <v>0</v>
      </c>
      <c r="N7" s="62">
        <f t="shared" si="1"/>
        <v>0</v>
      </c>
      <c r="O7" s="62">
        <f t="shared" si="1"/>
        <v>0</v>
      </c>
      <c r="P7" s="62">
        <f t="shared" si="1"/>
        <v>0</v>
      </c>
      <c r="Q7" s="62">
        <f t="shared" si="1"/>
        <v>0</v>
      </c>
      <c r="R7" s="62">
        <f t="shared" si="1"/>
        <v>86</v>
      </c>
      <c r="S7" s="62">
        <f t="shared" si="1"/>
        <v>116</v>
      </c>
    </row>
    <row r="8" spans="1:20" s="209" customFormat="1" ht="18" customHeight="1">
      <c r="A8" s="51"/>
      <c r="B8" s="200" t="s">
        <v>39</v>
      </c>
      <c r="C8" s="71"/>
      <c r="D8" s="71"/>
      <c r="E8" s="71"/>
      <c r="F8" s="71">
        <v>30</v>
      </c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>
        <v>46</v>
      </c>
      <c r="S8" s="207">
        <f>SUM(C8:R8)</f>
        <v>76</v>
      </c>
    </row>
    <row r="9" spans="1:20" s="210" customFormat="1" ht="18" customHeight="1">
      <c r="A9" s="51"/>
      <c r="B9" s="200" t="s">
        <v>229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>
        <v>40</v>
      </c>
      <c r="S9" s="207">
        <f>SUM(C9:R9)</f>
        <v>40</v>
      </c>
    </row>
    <row r="10" spans="1:20" s="211" customFormat="1" ht="18" customHeight="1">
      <c r="A10" s="51">
        <v>1</v>
      </c>
      <c r="B10" s="50" t="s">
        <v>129</v>
      </c>
      <c r="C10" s="62">
        <f t="shared" ref="C10:S10" si="2">SUM(C11:C12)</f>
        <v>83</v>
      </c>
      <c r="D10" s="62">
        <f t="shared" si="2"/>
        <v>0</v>
      </c>
      <c r="E10" s="62">
        <f t="shared" si="2"/>
        <v>0</v>
      </c>
      <c r="F10" s="62">
        <f t="shared" si="2"/>
        <v>110</v>
      </c>
      <c r="G10" s="62">
        <f t="shared" si="2"/>
        <v>0</v>
      </c>
      <c r="H10" s="62">
        <f t="shared" si="2"/>
        <v>0</v>
      </c>
      <c r="I10" s="62">
        <f t="shared" si="2"/>
        <v>0</v>
      </c>
      <c r="J10" s="62">
        <f t="shared" si="2"/>
        <v>0</v>
      </c>
      <c r="K10" s="62">
        <f t="shared" si="2"/>
        <v>0</v>
      </c>
      <c r="L10" s="62">
        <f t="shared" si="2"/>
        <v>0</v>
      </c>
      <c r="M10" s="62">
        <f t="shared" si="2"/>
        <v>0</v>
      </c>
      <c r="N10" s="62">
        <f t="shared" si="2"/>
        <v>0</v>
      </c>
      <c r="O10" s="62">
        <f t="shared" si="2"/>
        <v>0</v>
      </c>
      <c r="P10" s="62">
        <f t="shared" si="2"/>
        <v>0</v>
      </c>
      <c r="Q10" s="62">
        <f t="shared" si="2"/>
        <v>80</v>
      </c>
      <c r="R10" s="62">
        <f t="shared" si="2"/>
        <v>0</v>
      </c>
      <c r="S10" s="62">
        <f t="shared" si="2"/>
        <v>273</v>
      </c>
    </row>
    <row r="11" spans="1:20" s="212" customFormat="1" ht="18" customHeight="1">
      <c r="A11" s="51"/>
      <c r="B11" s="200" t="s">
        <v>39</v>
      </c>
      <c r="C11" s="71">
        <v>66</v>
      </c>
      <c r="D11" s="71"/>
      <c r="E11" s="71"/>
      <c r="F11" s="208">
        <v>110</v>
      </c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208">
        <v>80</v>
      </c>
      <c r="R11" s="71"/>
      <c r="S11" s="207">
        <f>SUM(C11:R11)</f>
        <v>256</v>
      </c>
      <c r="T11" s="212" t="s">
        <v>230</v>
      </c>
    </row>
    <row r="12" spans="1:20" s="212" customFormat="1" ht="18" customHeight="1">
      <c r="A12" s="51"/>
      <c r="B12" s="200" t="s">
        <v>229</v>
      </c>
      <c r="C12" s="71">
        <v>17</v>
      </c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207">
        <f>SUM(C12:R12)</f>
        <v>17</v>
      </c>
    </row>
    <row r="13" spans="1:20" s="213" customFormat="1" ht="18" customHeight="1">
      <c r="A13" s="51">
        <v>1</v>
      </c>
      <c r="B13" s="50" t="s">
        <v>208</v>
      </c>
      <c r="C13" s="62">
        <f t="shared" ref="C13:S13" si="3">SUM(C14:C15)</f>
        <v>0</v>
      </c>
      <c r="D13" s="62">
        <f t="shared" si="3"/>
        <v>0</v>
      </c>
      <c r="E13" s="62">
        <f t="shared" si="3"/>
        <v>0</v>
      </c>
      <c r="F13" s="62">
        <f t="shared" si="3"/>
        <v>0</v>
      </c>
      <c r="G13" s="62">
        <f t="shared" si="3"/>
        <v>0</v>
      </c>
      <c r="H13" s="62">
        <f t="shared" si="3"/>
        <v>0</v>
      </c>
      <c r="I13" s="62">
        <f t="shared" si="3"/>
        <v>120</v>
      </c>
      <c r="J13" s="62">
        <f t="shared" si="3"/>
        <v>85</v>
      </c>
      <c r="K13" s="62">
        <f t="shared" si="3"/>
        <v>0</v>
      </c>
      <c r="L13" s="62">
        <f t="shared" si="3"/>
        <v>0</v>
      </c>
      <c r="M13" s="62">
        <f t="shared" si="3"/>
        <v>15</v>
      </c>
      <c r="N13" s="62">
        <f t="shared" si="3"/>
        <v>0</v>
      </c>
      <c r="O13" s="62">
        <f t="shared" si="3"/>
        <v>0</v>
      </c>
      <c r="P13" s="62">
        <f t="shared" si="3"/>
        <v>0</v>
      </c>
      <c r="Q13" s="62">
        <f t="shared" si="3"/>
        <v>0</v>
      </c>
      <c r="R13" s="62">
        <f t="shared" si="3"/>
        <v>0</v>
      </c>
      <c r="S13" s="62">
        <f t="shared" si="3"/>
        <v>220</v>
      </c>
    </row>
    <row r="14" spans="1:20" s="214" customFormat="1" ht="18" customHeight="1">
      <c r="A14" s="51"/>
      <c r="B14" s="200" t="s">
        <v>39</v>
      </c>
      <c r="C14" s="71"/>
      <c r="D14" s="71"/>
      <c r="E14" s="71"/>
      <c r="F14" s="71"/>
      <c r="G14" s="71"/>
      <c r="H14" s="71"/>
      <c r="I14" s="208">
        <v>100</v>
      </c>
      <c r="J14" s="208">
        <v>73</v>
      </c>
      <c r="K14" s="71"/>
      <c r="L14" s="71"/>
      <c r="M14" s="71">
        <v>13</v>
      </c>
      <c r="N14" s="71"/>
      <c r="O14" s="71"/>
      <c r="P14" s="71"/>
      <c r="Q14" s="71"/>
      <c r="R14" s="71"/>
      <c r="S14" s="207">
        <f>SUM(C14:R14)</f>
        <v>186</v>
      </c>
    </row>
    <row r="15" spans="1:20" s="214" customFormat="1" ht="18" customHeight="1">
      <c r="A15" s="51"/>
      <c r="B15" s="200" t="s">
        <v>229</v>
      </c>
      <c r="C15" s="71"/>
      <c r="D15" s="71"/>
      <c r="E15" s="71"/>
      <c r="F15" s="71"/>
      <c r="G15" s="71"/>
      <c r="H15" s="71"/>
      <c r="I15" s="208">
        <v>20</v>
      </c>
      <c r="J15" s="208">
        <v>12</v>
      </c>
      <c r="K15" s="71"/>
      <c r="L15" s="71"/>
      <c r="M15" s="71">
        <v>2</v>
      </c>
      <c r="N15" s="71"/>
      <c r="O15" s="71"/>
      <c r="P15" s="71"/>
      <c r="Q15" s="71"/>
      <c r="R15" s="71"/>
      <c r="S15" s="207">
        <f>SUM(C15:R15)</f>
        <v>34</v>
      </c>
    </row>
    <row r="16" spans="1:20" s="199" customFormat="1" ht="18" customHeight="1">
      <c r="A16" s="51">
        <v>1</v>
      </c>
      <c r="B16" s="50" t="s">
        <v>72</v>
      </c>
      <c r="C16" s="62">
        <f t="shared" ref="C16:S16" si="4">SUM(C17:C18)</f>
        <v>0</v>
      </c>
      <c r="D16" s="62">
        <f t="shared" si="4"/>
        <v>85</v>
      </c>
      <c r="E16" s="62">
        <f t="shared" si="4"/>
        <v>0</v>
      </c>
      <c r="F16" s="62">
        <f t="shared" si="4"/>
        <v>92</v>
      </c>
      <c r="G16" s="62">
        <f>SUM(G17:G18)</f>
        <v>31</v>
      </c>
      <c r="H16" s="62">
        <f>SUM(H17:H18)</f>
        <v>0</v>
      </c>
      <c r="I16" s="62">
        <f>SUM(I17:I18)</f>
        <v>0</v>
      </c>
      <c r="J16" s="62">
        <f t="shared" ref="J16:M16" si="5">SUM(J17:J18)</f>
        <v>0</v>
      </c>
      <c r="K16" s="62">
        <f t="shared" si="5"/>
        <v>0</v>
      </c>
      <c r="L16" s="62">
        <f t="shared" si="5"/>
        <v>0</v>
      </c>
      <c r="M16" s="62">
        <f t="shared" si="5"/>
        <v>0</v>
      </c>
      <c r="N16" s="62">
        <f t="shared" si="4"/>
        <v>0</v>
      </c>
      <c r="O16" s="62">
        <f t="shared" si="4"/>
        <v>0</v>
      </c>
      <c r="P16" s="62">
        <f t="shared" si="4"/>
        <v>0</v>
      </c>
      <c r="Q16" s="62">
        <f t="shared" si="4"/>
        <v>0</v>
      </c>
      <c r="R16" s="62">
        <f t="shared" si="4"/>
        <v>0</v>
      </c>
      <c r="S16" s="62">
        <f t="shared" si="4"/>
        <v>208</v>
      </c>
    </row>
    <row r="17" spans="1:19" s="52" customFormat="1" ht="18" customHeight="1">
      <c r="A17" s="51"/>
      <c r="B17" s="200" t="s">
        <v>39</v>
      </c>
      <c r="C17" s="71"/>
      <c r="D17" s="71">
        <v>25</v>
      </c>
      <c r="E17" s="71"/>
      <c r="F17" s="71">
        <v>92</v>
      </c>
      <c r="G17" s="71">
        <v>22</v>
      </c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207">
        <f>SUM(C17:R17)</f>
        <v>139</v>
      </c>
    </row>
    <row r="18" spans="1:19" s="52" customFormat="1" ht="18" customHeight="1">
      <c r="A18" s="51"/>
      <c r="B18" s="200" t="s">
        <v>229</v>
      </c>
      <c r="C18" s="71"/>
      <c r="D18" s="208">
        <v>60</v>
      </c>
      <c r="E18" s="71"/>
      <c r="F18" s="71"/>
      <c r="G18" s="208">
        <v>9</v>
      </c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207">
        <f>SUM(C18:R18)</f>
        <v>69</v>
      </c>
    </row>
    <row r="19" spans="1:19" s="199" customFormat="1" ht="18" customHeight="1">
      <c r="A19" s="51">
        <v>1</v>
      </c>
      <c r="B19" s="50" t="s">
        <v>21</v>
      </c>
      <c r="C19" s="62">
        <f t="shared" ref="C19:S19" si="6">SUM(C20:C21)</f>
        <v>0</v>
      </c>
      <c r="D19" s="62">
        <f t="shared" si="6"/>
        <v>319</v>
      </c>
      <c r="E19" s="62">
        <f t="shared" si="6"/>
        <v>0</v>
      </c>
      <c r="F19" s="62">
        <f t="shared" si="6"/>
        <v>158</v>
      </c>
      <c r="G19" s="62">
        <f t="shared" si="6"/>
        <v>0</v>
      </c>
      <c r="H19" s="62">
        <f t="shared" si="6"/>
        <v>0</v>
      </c>
      <c r="I19" s="62">
        <f t="shared" si="6"/>
        <v>0</v>
      </c>
      <c r="J19" s="62">
        <f t="shared" si="6"/>
        <v>0</v>
      </c>
      <c r="K19" s="62">
        <f t="shared" si="6"/>
        <v>0</v>
      </c>
      <c r="L19" s="62">
        <f t="shared" si="6"/>
        <v>0</v>
      </c>
      <c r="M19" s="62">
        <f t="shared" si="6"/>
        <v>0</v>
      </c>
      <c r="N19" s="62">
        <f t="shared" si="6"/>
        <v>3003</v>
      </c>
      <c r="O19" s="62">
        <f t="shared" si="6"/>
        <v>0</v>
      </c>
      <c r="P19" s="62">
        <f t="shared" si="6"/>
        <v>0</v>
      </c>
      <c r="Q19" s="62">
        <f t="shared" si="6"/>
        <v>0</v>
      </c>
      <c r="R19" s="62">
        <f t="shared" si="6"/>
        <v>0</v>
      </c>
      <c r="S19" s="62">
        <f t="shared" si="6"/>
        <v>3480</v>
      </c>
    </row>
    <row r="20" spans="1:19" s="52" customFormat="1" ht="18" customHeight="1">
      <c r="A20" s="51"/>
      <c r="B20" s="200" t="s">
        <v>39</v>
      </c>
      <c r="C20" s="56"/>
      <c r="D20" s="215">
        <v>281</v>
      </c>
      <c r="E20" s="56"/>
      <c r="F20" s="56">
        <v>158</v>
      </c>
      <c r="G20" s="215"/>
      <c r="H20" s="56"/>
      <c r="I20" s="56"/>
      <c r="J20" s="56"/>
      <c r="K20" s="56"/>
      <c r="L20" s="56"/>
      <c r="M20" s="56"/>
      <c r="N20" s="56">
        <v>2582</v>
      </c>
      <c r="O20" s="56"/>
      <c r="P20" s="56"/>
      <c r="Q20" s="56"/>
      <c r="R20" s="56"/>
      <c r="S20" s="207">
        <f>SUM(C20:R20)</f>
        <v>3021</v>
      </c>
    </row>
    <row r="21" spans="1:19" s="52" customFormat="1" ht="18" customHeight="1">
      <c r="A21" s="51"/>
      <c r="B21" s="200" t="s">
        <v>229</v>
      </c>
      <c r="C21" s="56"/>
      <c r="D21" s="215">
        <v>38</v>
      </c>
      <c r="E21" s="56"/>
      <c r="F21" s="56"/>
      <c r="G21" s="215"/>
      <c r="H21" s="56"/>
      <c r="I21" s="56"/>
      <c r="J21" s="56"/>
      <c r="K21" s="56"/>
      <c r="L21" s="56"/>
      <c r="M21" s="56"/>
      <c r="N21" s="56">
        <v>421</v>
      </c>
      <c r="O21" s="56"/>
      <c r="P21" s="56"/>
      <c r="Q21" s="56"/>
      <c r="R21" s="56"/>
      <c r="S21" s="207">
        <f>SUM(C21:R21)</f>
        <v>459</v>
      </c>
    </row>
    <row r="22" spans="1:19" s="199" customFormat="1" ht="18" customHeight="1">
      <c r="A22" s="51">
        <v>1</v>
      </c>
      <c r="B22" s="50" t="s">
        <v>73</v>
      </c>
      <c r="C22" s="62">
        <f t="shared" ref="C22:S22" si="7">SUM(C23:C24)</f>
        <v>198</v>
      </c>
      <c r="D22" s="62">
        <f t="shared" si="7"/>
        <v>0</v>
      </c>
      <c r="E22" s="62">
        <f t="shared" si="7"/>
        <v>0</v>
      </c>
      <c r="F22" s="62">
        <f t="shared" si="7"/>
        <v>150</v>
      </c>
      <c r="G22" s="62">
        <f t="shared" si="7"/>
        <v>0</v>
      </c>
      <c r="H22" s="62">
        <f t="shared" si="7"/>
        <v>0</v>
      </c>
      <c r="I22" s="62">
        <f t="shared" si="7"/>
        <v>0</v>
      </c>
      <c r="J22" s="62">
        <f t="shared" si="7"/>
        <v>0</v>
      </c>
      <c r="K22" s="62">
        <f t="shared" si="7"/>
        <v>0</v>
      </c>
      <c r="L22" s="62">
        <f t="shared" si="7"/>
        <v>0</v>
      </c>
      <c r="M22" s="62">
        <f t="shared" si="7"/>
        <v>0</v>
      </c>
      <c r="N22" s="62">
        <f t="shared" si="7"/>
        <v>0</v>
      </c>
      <c r="O22" s="62">
        <f t="shared" si="7"/>
        <v>0</v>
      </c>
      <c r="P22" s="62">
        <f t="shared" si="7"/>
        <v>0</v>
      </c>
      <c r="Q22" s="62">
        <f t="shared" si="7"/>
        <v>0</v>
      </c>
      <c r="R22" s="62">
        <f t="shared" si="7"/>
        <v>0</v>
      </c>
      <c r="S22" s="62">
        <f t="shared" si="7"/>
        <v>348</v>
      </c>
    </row>
    <row r="23" spans="1:19" s="52" customFormat="1" ht="18" customHeight="1">
      <c r="A23" s="51"/>
      <c r="B23" s="200" t="s">
        <v>39</v>
      </c>
      <c r="C23" s="56">
        <v>158</v>
      </c>
      <c r="D23" s="56"/>
      <c r="E23" s="56"/>
      <c r="F23" s="56">
        <v>150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207">
        <f>SUM(C23:R23)</f>
        <v>308</v>
      </c>
    </row>
    <row r="24" spans="1:19" s="52" customFormat="1" ht="18" customHeight="1">
      <c r="A24" s="51"/>
      <c r="B24" s="200" t="s">
        <v>229</v>
      </c>
      <c r="C24" s="56">
        <v>40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207">
        <f>SUM(C24:R24)</f>
        <v>40</v>
      </c>
    </row>
    <row r="25" spans="1:19" s="199" customFormat="1" ht="18" customHeight="1">
      <c r="A25" s="51">
        <v>1</v>
      </c>
      <c r="B25" s="50" t="s">
        <v>74</v>
      </c>
      <c r="C25" s="62">
        <f t="shared" ref="C25:S25" si="8">SUM(C26:C27)</f>
        <v>0</v>
      </c>
      <c r="D25" s="62">
        <f t="shared" si="8"/>
        <v>210</v>
      </c>
      <c r="E25" s="62">
        <f t="shared" si="8"/>
        <v>10</v>
      </c>
      <c r="F25" s="62">
        <f t="shared" si="8"/>
        <v>167</v>
      </c>
      <c r="G25" s="62">
        <f t="shared" si="8"/>
        <v>41</v>
      </c>
      <c r="H25" s="62">
        <f t="shared" si="8"/>
        <v>0</v>
      </c>
      <c r="I25" s="62">
        <f t="shared" si="8"/>
        <v>0</v>
      </c>
      <c r="J25" s="62">
        <f t="shared" si="8"/>
        <v>0</v>
      </c>
      <c r="K25" s="62">
        <f t="shared" si="8"/>
        <v>0</v>
      </c>
      <c r="L25" s="62">
        <f t="shared" si="8"/>
        <v>0</v>
      </c>
      <c r="M25" s="62">
        <f t="shared" si="8"/>
        <v>0</v>
      </c>
      <c r="N25" s="62">
        <f t="shared" si="8"/>
        <v>0</v>
      </c>
      <c r="O25" s="62">
        <f t="shared" si="8"/>
        <v>0</v>
      </c>
      <c r="P25" s="62">
        <f t="shared" si="8"/>
        <v>0</v>
      </c>
      <c r="Q25" s="62">
        <f t="shared" si="8"/>
        <v>0</v>
      </c>
      <c r="R25" s="62">
        <f t="shared" si="8"/>
        <v>0</v>
      </c>
      <c r="S25" s="62">
        <f t="shared" si="8"/>
        <v>428</v>
      </c>
    </row>
    <row r="26" spans="1:19" s="214" customFormat="1" ht="18" customHeight="1">
      <c r="A26" s="51"/>
      <c r="B26" s="200" t="s">
        <v>39</v>
      </c>
      <c r="C26" s="216"/>
      <c r="D26" s="218">
        <v>150</v>
      </c>
      <c r="E26" s="219">
        <v>10</v>
      </c>
      <c r="F26" s="216">
        <v>167</v>
      </c>
      <c r="G26" s="203">
        <v>25</v>
      </c>
      <c r="H26" s="201"/>
      <c r="I26" s="201"/>
      <c r="J26" s="201"/>
      <c r="K26" s="217"/>
      <c r="L26" s="217"/>
      <c r="M26" s="217"/>
      <c r="N26" s="216"/>
      <c r="O26" s="216"/>
      <c r="P26" s="216"/>
      <c r="Q26" s="216"/>
      <c r="R26" s="217"/>
      <c r="S26" s="207">
        <f>SUM(C26:R26)</f>
        <v>352</v>
      </c>
    </row>
    <row r="27" spans="1:19" s="214" customFormat="1" ht="18" customHeight="1">
      <c r="A27" s="51"/>
      <c r="B27" s="200" t="s">
        <v>229</v>
      </c>
      <c r="C27" s="216"/>
      <c r="D27" s="219">
        <v>60</v>
      </c>
      <c r="E27" s="216"/>
      <c r="F27" s="216"/>
      <c r="G27" s="219">
        <v>16</v>
      </c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07">
        <f>SUM(C27:R27)</f>
        <v>76</v>
      </c>
    </row>
    <row r="28" spans="1:19" s="199" customFormat="1" ht="18" customHeight="1">
      <c r="A28" s="51">
        <v>1</v>
      </c>
      <c r="B28" s="50" t="s">
        <v>75</v>
      </c>
      <c r="C28" s="62">
        <f t="shared" ref="C28:S28" si="9">SUM(C29:C30)</f>
        <v>15</v>
      </c>
      <c r="D28" s="62">
        <f t="shared" si="9"/>
        <v>524</v>
      </c>
      <c r="E28" s="62">
        <f t="shared" si="9"/>
        <v>18</v>
      </c>
      <c r="F28" s="62">
        <f t="shared" si="9"/>
        <v>693</v>
      </c>
      <c r="G28" s="62">
        <f t="shared" si="9"/>
        <v>0</v>
      </c>
      <c r="H28" s="62">
        <f t="shared" si="9"/>
        <v>0</v>
      </c>
      <c r="I28" s="62">
        <f t="shared" si="9"/>
        <v>0</v>
      </c>
      <c r="J28" s="62">
        <f t="shared" si="9"/>
        <v>0</v>
      </c>
      <c r="K28" s="62">
        <f t="shared" si="9"/>
        <v>0</v>
      </c>
      <c r="L28" s="62">
        <f t="shared" si="9"/>
        <v>0</v>
      </c>
      <c r="M28" s="62">
        <f t="shared" si="9"/>
        <v>0</v>
      </c>
      <c r="N28" s="62">
        <f t="shared" si="9"/>
        <v>0</v>
      </c>
      <c r="O28" s="62">
        <f t="shared" si="9"/>
        <v>0</v>
      </c>
      <c r="P28" s="62">
        <f t="shared" si="9"/>
        <v>0</v>
      </c>
      <c r="Q28" s="62">
        <f t="shared" si="9"/>
        <v>0</v>
      </c>
      <c r="R28" s="62">
        <f t="shared" si="9"/>
        <v>0</v>
      </c>
      <c r="S28" s="62">
        <f t="shared" si="9"/>
        <v>1250</v>
      </c>
    </row>
    <row r="29" spans="1:19" s="214" customFormat="1" ht="18" customHeight="1">
      <c r="A29" s="51"/>
      <c r="B29" s="200" t="s">
        <v>39</v>
      </c>
      <c r="C29" s="220">
        <v>10</v>
      </c>
      <c r="D29" s="220">
        <v>418</v>
      </c>
      <c r="E29" s="221">
        <v>16</v>
      </c>
      <c r="F29" s="221">
        <v>693</v>
      </c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07">
        <f>SUM(C29:R29)</f>
        <v>1137</v>
      </c>
    </row>
    <row r="30" spans="1:19" s="214" customFormat="1" ht="18" customHeight="1">
      <c r="A30" s="51"/>
      <c r="B30" s="200" t="s">
        <v>229</v>
      </c>
      <c r="C30" s="220">
        <v>5</v>
      </c>
      <c r="D30" s="220">
        <v>106</v>
      </c>
      <c r="E30" s="220">
        <v>2</v>
      </c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07">
        <f>SUM(C30:R30)</f>
        <v>113</v>
      </c>
    </row>
    <row r="31" spans="1:19" s="199" customFormat="1" ht="18" customHeight="1">
      <c r="A31" s="51">
        <v>1</v>
      </c>
      <c r="B31" s="50" t="s">
        <v>76</v>
      </c>
      <c r="C31" s="62">
        <f t="shared" ref="C31:S31" si="10">SUM(C32:C33)</f>
        <v>0</v>
      </c>
      <c r="D31" s="62">
        <f t="shared" si="10"/>
        <v>0</v>
      </c>
      <c r="E31" s="62">
        <f t="shared" si="10"/>
        <v>0</v>
      </c>
      <c r="F31" s="62">
        <f t="shared" si="10"/>
        <v>0</v>
      </c>
      <c r="G31" s="62">
        <f t="shared" si="10"/>
        <v>0</v>
      </c>
      <c r="H31" s="62">
        <f t="shared" si="10"/>
        <v>0</v>
      </c>
      <c r="I31" s="62">
        <f t="shared" si="10"/>
        <v>0</v>
      </c>
      <c r="J31" s="62">
        <f t="shared" si="10"/>
        <v>0</v>
      </c>
      <c r="K31" s="62">
        <f t="shared" si="10"/>
        <v>0</v>
      </c>
      <c r="L31" s="62">
        <f t="shared" si="10"/>
        <v>0</v>
      </c>
      <c r="M31" s="62">
        <f t="shared" si="10"/>
        <v>0</v>
      </c>
      <c r="N31" s="62">
        <f t="shared" si="10"/>
        <v>0</v>
      </c>
      <c r="O31" s="62">
        <f t="shared" si="10"/>
        <v>505</v>
      </c>
      <c r="P31" s="62">
        <f t="shared" si="10"/>
        <v>0</v>
      </c>
      <c r="Q31" s="62">
        <f t="shared" si="10"/>
        <v>0</v>
      </c>
      <c r="R31" s="62">
        <f t="shared" si="10"/>
        <v>0</v>
      </c>
      <c r="S31" s="62">
        <f t="shared" si="10"/>
        <v>505</v>
      </c>
    </row>
    <row r="32" spans="1:19" s="52" customFormat="1" ht="18" customHeight="1">
      <c r="A32" s="51"/>
      <c r="B32" s="200" t="s">
        <v>39</v>
      </c>
      <c r="C32" s="208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208">
        <v>493</v>
      </c>
      <c r="P32" s="71"/>
      <c r="Q32" s="71"/>
      <c r="R32" s="71"/>
      <c r="S32" s="207">
        <f>SUM(C32:R32)</f>
        <v>493</v>
      </c>
    </row>
    <row r="33" spans="1:20" s="52" customFormat="1" ht="18" customHeight="1">
      <c r="A33" s="51"/>
      <c r="B33" s="200" t="s">
        <v>229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>
        <v>12</v>
      </c>
      <c r="P33" s="71"/>
      <c r="Q33" s="71"/>
      <c r="R33" s="71"/>
      <c r="S33" s="207">
        <f>SUM(C33:R33)</f>
        <v>12</v>
      </c>
    </row>
    <row r="34" spans="1:20" s="222" customFormat="1" ht="18" customHeight="1">
      <c r="A34" s="51">
        <v>1</v>
      </c>
      <c r="B34" s="50" t="s">
        <v>77</v>
      </c>
      <c r="C34" s="62">
        <f t="shared" ref="C34:S34" si="11">SUM(C35:C36)</f>
        <v>277</v>
      </c>
      <c r="D34" s="62">
        <f t="shared" si="11"/>
        <v>136</v>
      </c>
      <c r="E34" s="62">
        <f t="shared" si="11"/>
        <v>15</v>
      </c>
      <c r="F34" s="62">
        <f t="shared" si="11"/>
        <v>471</v>
      </c>
      <c r="G34" s="62">
        <f t="shared" si="11"/>
        <v>220</v>
      </c>
      <c r="H34" s="62">
        <f t="shared" si="11"/>
        <v>0</v>
      </c>
      <c r="I34" s="62">
        <f t="shared" si="11"/>
        <v>0</v>
      </c>
      <c r="J34" s="62">
        <f t="shared" si="11"/>
        <v>0</v>
      </c>
      <c r="K34" s="62">
        <f t="shared" si="11"/>
        <v>0</v>
      </c>
      <c r="L34" s="62">
        <f t="shared" si="11"/>
        <v>0</v>
      </c>
      <c r="M34" s="62">
        <f t="shared" si="11"/>
        <v>0</v>
      </c>
      <c r="N34" s="62">
        <f t="shared" si="11"/>
        <v>0</v>
      </c>
      <c r="O34" s="62">
        <f t="shared" si="11"/>
        <v>0</v>
      </c>
      <c r="P34" s="62">
        <f t="shared" si="11"/>
        <v>0</v>
      </c>
      <c r="Q34" s="62">
        <f t="shared" si="11"/>
        <v>0</v>
      </c>
      <c r="R34" s="62">
        <f t="shared" si="11"/>
        <v>0</v>
      </c>
      <c r="S34" s="62">
        <f t="shared" si="11"/>
        <v>1119</v>
      </c>
    </row>
    <row r="35" spans="1:20" s="214" customFormat="1" ht="18" customHeight="1">
      <c r="A35" s="51"/>
      <c r="B35" s="200" t="s">
        <v>39</v>
      </c>
      <c r="C35" s="71">
        <v>220</v>
      </c>
      <c r="D35" s="208">
        <v>96</v>
      </c>
      <c r="E35" s="208">
        <v>4</v>
      </c>
      <c r="F35" s="71">
        <v>471</v>
      </c>
      <c r="G35" s="208">
        <v>200</v>
      </c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207">
        <f>SUM(C35:R35)</f>
        <v>991</v>
      </c>
    </row>
    <row r="36" spans="1:20" s="214" customFormat="1" ht="18" customHeight="1">
      <c r="A36" s="51"/>
      <c r="B36" s="200" t="s">
        <v>229</v>
      </c>
      <c r="C36" s="71">
        <v>57</v>
      </c>
      <c r="D36" s="208">
        <v>40</v>
      </c>
      <c r="E36" s="208">
        <v>11</v>
      </c>
      <c r="F36" s="71"/>
      <c r="G36" s="208">
        <v>20</v>
      </c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207">
        <f>SUM(C36:R36)</f>
        <v>128</v>
      </c>
    </row>
    <row r="37" spans="1:20" s="223" customFormat="1" ht="18" customHeight="1">
      <c r="A37" s="51">
        <v>1</v>
      </c>
      <c r="B37" s="50" t="s">
        <v>78</v>
      </c>
      <c r="C37" s="62">
        <f t="shared" ref="C37:S37" si="12">SUM(C38:C39)</f>
        <v>0</v>
      </c>
      <c r="D37" s="62">
        <f t="shared" si="12"/>
        <v>0</v>
      </c>
      <c r="E37" s="62">
        <f t="shared" si="12"/>
        <v>0</v>
      </c>
      <c r="F37" s="62">
        <f t="shared" si="12"/>
        <v>0</v>
      </c>
      <c r="G37" s="62">
        <f t="shared" si="12"/>
        <v>0</v>
      </c>
      <c r="H37" s="62">
        <f t="shared" si="12"/>
        <v>0</v>
      </c>
      <c r="I37" s="62">
        <f t="shared" si="12"/>
        <v>88</v>
      </c>
      <c r="J37" s="62">
        <f t="shared" si="12"/>
        <v>155</v>
      </c>
      <c r="K37" s="62">
        <f t="shared" si="12"/>
        <v>0</v>
      </c>
      <c r="L37" s="62">
        <f t="shared" si="12"/>
        <v>0</v>
      </c>
      <c r="M37" s="62">
        <f t="shared" si="12"/>
        <v>14</v>
      </c>
      <c r="N37" s="62">
        <f t="shared" si="12"/>
        <v>0</v>
      </c>
      <c r="O37" s="62">
        <f t="shared" si="12"/>
        <v>0</v>
      </c>
      <c r="P37" s="62">
        <f t="shared" si="12"/>
        <v>0</v>
      </c>
      <c r="Q37" s="62">
        <f t="shared" si="12"/>
        <v>0</v>
      </c>
      <c r="R37" s="62">
        <f t="shared" si="12"/>
        <v>0</v>
      </c>
      <c r="S37" s="62">
        <f t="shared" si="12"/>
        <v>257</v>
      </c>
    </row>
    <row r="38" spans="1:20" s="224" customFormat="1" ht="18" customHeight="1">
      <c r="A38" s="51"/>
      <c r="B38" s="200" t="s">
        <v>39</v>
      </c>
      <c r="C38" s="71"/>
      <c r="D38" s="71"/>
      <c r="E38" s="71"/>
      <c r="F38" s="71"/>
      <c r="G38" s="71"/>
      <c r="H38" s="71"/>
      <c r="I38" s="71">
        <v>50</v>
      </c>
      <c r="J38" s="71">
        <v>100</v>
      </c>
      <c r="K38" s="71"/>
      <c r="L38" s="71"/>
      <c r="M38" s="71">
        <v>12</v>
      </c>
      <c r="N38" s="71"/>
      <c r="O38" s="71"/>
      <c r="P38" s="71"/>
      <c r="Q38" s="71"/>
      <c r="R38" s="71"/>
      <c r="S38" s="207">
        <f>SUM(C38:R38)</f>
        <v>162</v>
      </c>
    </row>
    <row r="39" spans="1:20" s="224" customFormat="1" ht="18" customHeight="1">
      <c r="A39" s="51"/>
      <c r="B39" s="200" t="s">
        <v>229</v>
      </c>
      <c r="C39" s="71"/>
      <c r="D39" s="71"/>
      <c r="E39" s="71"/>
      <c r="F39" s="71"/>
      <c r="G39" s="71"/>
      <c r="H39" s="71"/>
      <c r="I39" s="208">
        <v>38</v>
      </c>
      <c r="J39" s="208">
        <v>55</v>
      </c>
      <c r="K39" s="71"/>
      <c r="L39" s="71"/>
      <c r="M39" s="71">
        <v>2</v>
      </c>
      <c r="N39" s="71"/>
      <c r="O39" s="71"/>
      <c r="P39" s="71"/>
      <c r="Q39" s="71"/>
      <c r="R39" s="71"/>
      <c r="S39" s="207">
        <f>SUM(C39:R39)</f>
        <v>95</v>
      </c>
    </row>
    <row r="40" spans="1:20" s="223" customFormat="1" ht="18" customHeight="1">
      <c r="A40" s="51">
        <v>1</v>
      </c>
      <c r="B40" s="50" t="s">
        <v>143</v>
      </c>
      <c r="C40" s="62">
        <f t="shared" ref="C40:S40" si="13">SUM(C41:C42)</f>
        <v>165</v>
      </c>
      <c r="D40" s="62">
        <f t="shared" si="13"/>
        <v>63</v>
      </c>
      <c r="E40" s="62">
        <f t="shared" si="13"/>
        <v>7</v>
      </c>
      <c r="F40" s="62">
        <f t="shared" si="13"/>
        <v>176</v>
      </c>
      <c r="G40" s="62">
        <f t="shared" si="13"/>
        <v>51</v>
      </c>
      <c r="H40" s="62">
        <f t="shared" si="13"/>
        <v>0</v>
      </c>
      <c r="I40" s="62">
        <f t="shared" si="13"/>
        <v>0</v>
      </c>
      <c r="J40" s="62">
        <f t="shared" si="13"/>
        <v>0</v>
      </c>
      <c r="K40" s="62">
        <f t="shared" si="13"/>
        <v>0</v>
      </c>
      <c r="L40" s="62">
        <f t="shared" si="13"/>
        <v>0</v>
      </c>
      <c r="M40" s="62">
        <f t="shared" si="13"/>
        <v>0</v>
      </c>
      <c r="N40" s="62">
        <f t="shared" si="13"/>
        <v>0</v>
      </c>
      <c r="O40" s="62">
        <f t="shared" si="13"/>
        <v>0</v>
      </c>
      <c r="P40" s="62">
        <f t="shared" si="13"/>
        <v>0</v>
      </c>
      <c r="Q40" s="62">
        <f t="shared" si="13"/>
        <v>0</v>
      </c>
      <c r="R40" s="62">
        <f t="shared" si="13"/>
        <v>0</v>
      </c>
      <c r="S40" s="62">
        <f t="shared" si="13"/>
        <v>462</v>
      </c>
    </row>
    <row r="41" spans="1:20" s="224" customFormat="1" ht="18" customHeight="1">
      <c r="A41" s="51"/>
      <c r="B41" s="200" t="s">
        <v>39</v>
      </c>
      <c r="C41" s="71">
        <v>135</v>
      </c>
      <c r="D41" s="208">
        <v>14</v>
      </c>
      <c r="E41" s="208">
        <v>5</v>
      </c>
      <c r="F41" s="71">
        <v>176</v>
      </c>
      <c r="G41" s="208">
        <v>45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207">
        <f>SUM(C41:R41)</f>
        <v>375</v>
      </c>
    </row>
    <row r="42" spans="1:20" s="224" customFormat="1" ht="18" customHeight="1">
      <c r="A42" s="51"/>
      <c r="B42" s="200" t="s">
        <v>229</v>
      </c>
      <c r="C42" s="71">
        <v>30</v>
      </c>
      <c r="D42" s="208">
        <v>49</v>
      </c>
      <c r="E42" s="208">
        <v>2</v>
      </c>
      <c r="F42" s="71"/>
      <c r="G42" s="208">
        <v>6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207">
        <f>SUM(C42:R42)</f>
        <v>87</v>
      </c>
    </row>
    <row r="43" spans="1:20" s="199" customFormat="1" ht="18" customHeight="1">
      <c r="A43" s="51">
        <v>1</v>
      </c>
      <c r="B43" s="50" t="s">
        <v>79</v>
      </c>
      <c r="C43" s="62">
        <f t="shared" ref="C43:S43" si="14">SUM(C44:C45)</f>
        <v>45</v>
      </c>
      <c r="D43" s="62">
        <f t="shared" si="14"/>
        <v>139</v>
      </c>
      <c r="E43" s="62">
        <f t="shared" si="14"/>
        <v>7</v>
      </c>
      <c r="F43" s="62">
        <f t="shared" si="14"/>
        <v>70</v>
      </c>
      <c r="G43" s="62">
        <f t="shared" si="14"/>
        <v>0</v>
      </c>
      <c r="H43" s="62">
        <f t="shared" si="14"/>
        <v>0</v>
      </c>
      <c r="I43" s="62">
        <f t="shared" si="14"/>
        <v>0</v>
      </c>
      <c r="J43" s="62">
        <f t="shared" si="14"/>
        <v>0</v>
      </c>
      <c r="K43" s="62">
        <f t="shared" si="14"/>
        <v>0</v>
      </c>
      <c r="L43" s="62">
        <f t="shared" si="14"/>
        <v>0</v>
      </c>
      <c r="M43" s="62">
        <f t="shared" si="14"/>
        <v>0</v>
      </c>
      <c r="N43" s="62">
        <f t="shared" si="14"/>
        <v>365</v>
      </c>
      <c r="O43" s="62">
        <f t="shared" si="14"/>
        <v>0</v>
      </c>
      <c r="P43" s="62">
        <f t="shared" si="14"/>
        <v>0</v>
      </c>
      <c r="Q43" s="62">
        <f t="shared" si="14"/>
        <v>0</v>
      </c>
      <c r="R43" s="62">
        <f t="shared" si="14"/>
        <v>0</v>
      </c>
      <c r="S43" s="62">
        <f t="shared" si="14"/>
        <v>626</v>
      </c>
    </row>
    <row r="44" spans="1:20" s="52" customFormat="1" ht="18" customHeight="1">
      <c r="A44" s="51"/>
      <c r="B44" s="200" t="s">
        <v>39</v>
      </c>
      <c r="C44" s="71">
        <v>35</v>
      </c>
      <c r="D44" s="71">
        <v>65</v>
      </c>
      <c r="E44" s="208">
        <v>7</v>
      </c>
      <c r="F44" s="71">
        <v>70</v>
      </c>
      <c r="G44" s="71"/>
      <c r="H44" s="71"/>
      <c r="I44" s="71"/>
      <c r="J44" s="71"/>
      <c r="K44" s="71"/>
      <c r="L44" s="71"/>
      <c r="M44" s="71"/>
      <c r="N44" s="71">
        <v>320</v>
      </c>
      <c r="O44" s="71"/>
      <c r="P44" s="71"/>
      <c r="Q44" s="71"/>
      <c r="R44" s="71"/>
      <c r="S44" s="207">
        <f>SUM(C44:R44)</f>
        <v>497</v>
      </c>
    </row>
    <row r="45" spans="1:20" s="52" customFormat="1" ht="18" customHeight="1">
      <c r="A45" s="51"/>
      <c r="B45" s="200" t="s">
        <v>229</v>
      </c>
      <c r="C45" s="71">
        <v>10</v>
      </c>
      <c r="D45" s="71">
        <v>74</v>
      </c>
      <c r="E45" s="71"/>
      <c r="F45" s="71"/>
      <c r="G45" s="71"/>
      <c r="H45" s="71"/>
      <c r="I45" s="71"/>
      <c r="J45" s="71"/>
      <c r="K45" s="71"/>
      <c r="L45" s="71"/>
      <c r="M45" s="71"/>
      <c r="N45" s="71">
        <v>45</v>
      </c>
      <c r="O45" s="71"/>
      <c r="P45" s="71"/>
      <c r="Q45" s="71"/>
      <c r="R45" s="71"/>
      <c r="S45" s="207">
        <f>SUM(C45:R45)</f>
        <v>129</v>
      </c>
      <c r="T45" s="225"/>
    </row>
    <row r="46" spans="1:20" s="223" customFormat="1" ht="18" customHeight="1">
      <c r="A46" s="51">
        <v>1</v>
      </c>
      <c r="B46" s="50" t="s">
        <v>209</v>
      </c>
      <c r="C46" s="62">
        <f t="shared" ref="C46:S46" si="15">SUM(C47:C48)</f>
        <v>0</v>
      </c>
      <c r="D46" s="62">
        <f t="shared" si="15"/>
        <v>39</v>
      </c>
      <c r="E46" s="62">
        <f t="shared" si="15"/>
        <v>18</v>
      </c>
      <c r="F46" s="62">
        <f t="shared" si="15"/>
        <v>31</v>
      </c>
      <c r="G46" s="62">
        <f t="shared" si="15"/>
        <v>51</v>
      </c>
      <c r="H46" s="62">
        <f t="shared" si="15"/>
        <v>0</v>
      </c>
      <c r="I46" s="62">
        <f t="shared" si="15"/>
        <v>0</v>
      </c>
      <c r="J46" s="62">
        <f t="shared" si="15"/>
        <v>0</v>
      </c>
      <c r="K46" s="62">
        <f t="shared" si="15"/>
        <v>0</v>
      </c>
      <c r="L46" s="62">
        <f t="shared" si="15"/>
        <v>0</v>
      </c>
      <c r="M46" s="62">
        <f t="shared" si="15"/>
        <v>0</v>
      </c>
      <c r="N46" s="62">
        <f t="shared" si="15"/>
        <v>0</v>
      </c>
      <c r="O46" s="62">
        <f t="shared" si="15"/>
        <v>0</v>
      </c>
      <c r="P46" s="62">
        <f t="shared" si="15"/>
        <v>0</v>
      </c>
      <c r="Q46" s="62">
        <f t="shared" si="15"/>
        <v>0</v>
      </c>
      <c r="R46" s="62">
        <f t="shared" si="15"/>
        <v>0</v>
      </c>
      <c r="S46" s="62">
        <f t="shared" si="15"/>
        <v>139</v>
      </c>
    </row>
    <row r="47" spans="1:20" s="226" customFormat="1" ht="18" customHeight="1">
      <c r="A47" s="51"/>
      <c r="B47" s="200" t="s">
        <v>39</v>
      </c>
      <c r="C47" s="71"/>
      <c r="D47" s="71">
        <v>6</v>
      </c>
      <c r="E47" s="208">
        <v>15</v>
      </c>
      <c r="F47" s="71">
        <v>31</v>
      </c>
      <c r="G47" s="208">
        <v>45</v>
      </c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207">
        <f>SUM(C47:R47)</f>
        <v>97</v>
      </c>
    </row>
    <row r="48" spans="1:20" s="226" customFormat="1" ht="18" customHeight="1">
      <c r="A48" s="51"/>
      <c r="B48" s="200" t="s">
        <v>229</v>
      </c>
      <c r="C48" s="71"/>
      <c r="D48" s="208">
        <v>33</v>
      </c>
      <c r="E48" s="208">
        <v>3</v>
      </c>
      <c r="F48" s="71"/>
      <c r="G48" s="208">
        <v>6</v>
      </c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207">
        <f>SUM(C48:R48)</f>
        <v>42</v>
      </c>
    </row>
    <row r="49" spans="1:19" s="199" customFormat="1" ht="18" customHeight="1">
      <c r="A49" s="51">
        <v>1</v>
      </c>
      <c r="B49" s="50" t="s">
        <v>80</v>
      </c>
      <c r="C49" s="62">
        <f t="shared" ref="C49:S49" si="16">SUM(C50:C51)</f>
        <v>0</v>
      </c>
      <c r="D49" s="62">
        <f t="shared" si="16"/>
        <v>146</v>
      </c>
      <c r="E49" s="62">
        <f t="shared" si="16"/>
        <v>6</v>
      </c>
      <c r="F49" s="62">
        <f t="shared" si="16"/>
        <v>119</v>
      </c>
      <c r="G49" s="62">
        <f t="shared" si="16"/>
        <v>94</v>
      </c>
      <c r="H49" s="62">
        <f t="shared" si="16"/>
        <v>0</v>
      </c>
      <c r="I49" s="62">
        <f t="shared" si="16"/>
        <v>0</v>
      </c>
      <c r="J49" s="62">
        <f t="shared" si="16"/>
        <v>0</v>
      </c>
      <c r="K49" s="62">
        <f t="shared" si="16"/>
        <v>0</v>
      </c>
      <c r="L49" s="62">
        <f t="shared" si="16"/>
        <v>0</v>
      </c>
      <c r="M49" s="62">
        <f t="shared" si="16"/>
        <v>0</v>
      </c>
      <c r="N49" s="62">
        <f t="shared" si="16"/>
        <v>144</v>
      </c>
      <c r="O49" s="62">
        <f t="shared" si="16"/>
        <v>0</v>
      </c>
      <c r="P49" s="62">
        <f t="shared" si="16"/>
        <v>0</v>
      </c>
      <c r="Q49" s="62">
        <f t="shared" si="16"/>
        <v>0</v>
      </c>
      <c r="R49" s="62">
        <f t="shared" si="16"/>
        <v>0</v>
      </c>
      <c r="S49" s="62">
        <f t="shared" si="16"/>
        <v>509</v>
      </c>
    </row>
    <row r="50" spans="1:19" s="70" customFormat="1" ht="18" customHeight="1">
      <c r="A50" s="51"/>
      <c r="B50" s="200" t="s">
        <v>39</v>
      </c>
      <c r="C50" s="56"/>
      <c r="D50" s="228">
        <v>82</v>
      </c>
      <c r="E50" s="215">
        <v>4</v>
      </c>
      <c r="F50" s="56">
        <v>119</v>
      </c>
      <c r="G50" s="228">
        <v>90</v>
      </c>
      <c r="H50" s="227"/>
      <c r="I50" s="227"/>
      <c r="J50" s="227"/>
      <c r="K50" s="227"/>
      <c r="L50" s="227"/>
      <c r="M50" s="227"/>
      <c r="N50" s="56">
        <v>130</v>
      </c>
      <c r="O50" s="56"/>
      <c r="P50" s="56"/>
      <c r="Q50" s="56"/>
      <c r="R50" s="227"/>
      <c r="S50" s="207">
        <f>SUM(C50:R50)</f>
        <v>425</v>
      </c>
    </row>
    <row r="51" spans="1:19" s="70" customFormat="1" ht="18" customHeight="1">
      <c r="A51" s="51"/>
      <c r="B51" s="200" t="s">
        <v>229</v>
      </c>
      <c r="C51" s="56"/>
      <c r="D51" s="215">
        <v>64</v>
      </c>
      <c r="E51" s="215">
        <v>2</v>
      </c>
      <c r="F51" s="56"/>
      <c r="G51" s="215">
        <v>4</v>
      </c>
      <c r="H51" s="56"/>
      <c r="I51" s="56"/>
      <c r="J51" s="56"/>
      <c r="K51" s="56"/>
      <c r="L51" s="56"/>
      <c r="M51" s="56"/>
      <c r="N51" s="56">
        <v>14</v>
      </c>
      <c r="O51" s="56"/>
      <c r="P51" s="56"/>
      <c r="Q51" s="56"/>
      <c r="R51" s="56"/>
      <c r="S51" s="207">
        <f>SUM(C51:R51)</f>
        <v>84</v>
      </c>
    </row>
    <row r="52" spans="1:19" s="199" customFormat="1" ht="18" customHeight="1">
      <c r="A52" s="51">
        <v>1</v>
      </c>
      <c r="B52" s="50" t="s">
        <v>81</v>
      </c>
      <c r="C52" s="62">
        <f t="shared" ref="C52:S52" si="17">SUM(C53:C54)</f>
        <v>110</v>
      </c>
      <c r="D52" s="62">
        <f t="shared" si="17"/>
        <v>0</v>
      </c>
      <c r="E52" s="62">
        <f t="shared" si="17"/>
        <v>0</v>
      </c>
      <c r="F52" s="62">
        <f t="shared" si="17"/>
        <v>17</v>
      </c>
      <c r="G52" s="62">
        <f t="shared" si="17"/>
        <v>67</v>
      </c>
      <c r="H52" s="62">
        <f t="shared" si="17"/>
        <v>0</v>
      </c>
      <c r="I52" s="62">
        <f t="shared" si="17"/>
        <v>0</v>
      </c>
      <c r="J52" s="62">
        <f t="shared" si="17"/>
        <v>0</v>
      </c>
      <c r="K52" s="62">
        <f t="shared" si="17"/>
        <v>0</v>
      </c>
      <c r="L52" s="62">
        <f t="shared" si="17"/>
        <v>0</v>
      </c>
      <c r="M52" s="62">
        <f t="shared" si="17"/>
        <v>0</v>
      </c>
      <c r="N52" s="62">
        <f t="shared" si="17"/>
        <v>0</v>
      </c>
      <c r="O52" s="62">
        <f t="shared" si="17"/>
        <v>0</v>
      </c>
      <c r="P52" s="62">
        <f t="shared" si="17"/>
        <v>0</v>
      </c>
      <c r="Q52" s="62">
        <f t="shared" si="17"/>
        <v>70</v>
      </c>
      <c r="R52" s="62">
        <f t="shared" si="17"/>
        <v>0</v>
      </c>
      <c r="S52" s="62">
        <f t="shared" si="17"/>
        <v>264</v>
      </c>
    </row>
    <row r="53" spans="1:19" s="70" customFormat="1" ht="18" customHeight="1">
      <c r="A53" s="51"/>
      <c r="B53" s="200" t="s">
        <v>39</v>
      </c>
      <c r="C53" s="220">
        <v>94</v>
      </c>
      <c r="D53" s="220"/>
      <c r="E53" s="220"/>
      <c r="F53" s="221">
        <v>17</v>
      </c>
      <c r="G53" s="221">
        <v>60</v>
      </c>
      <c r="H53" s="220"/>
      <c r="I53" s="220"/>
      <c r="J53" s="220"/>
      <c r="K53" s="220"/>
      <c r="L53" s="220"/>
      <c r="M53" s="220"/>
      <c r="N53" s="220"/>
      <c r="O53" s="220"/>
      <c r="P53" s="220"/>
      <c r="Q53" s="221">
        <v>70</v>
      </c>
      <c r="R53" s="220"/>
      <c r="S53" s="207">
        <f>SUM(C53:R53)</f>
        <v>241</v>
      </c>
    </row>
    <row r="54" spans="1:19" s="70" customFormat="1" ht="18" customHeight="1">
      <c r="A54" s="51"/>
      <c r="B54" s="200" t="s">
        <v>229</v>
      </c>
      <c r="C54" s="221">
        <v>16</v>
      </c>
      <c r="D54" s="220"/>
      <c r="E54" s="220"/>
      <c r="F54" s="220"/>
      <c r="G54" s="221">
        <v>7</v>
      </c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07">
        <f>SUM(C54:R54)</f>
        <v>23</v>
      </c>
    </row>
    <row r="55" spans="1:19" s="199" customFormat="1" ht="18" customHeight="1">
      <c r="A55" s="51">
        <v>1</v>
      </c>
      <c r="B55" s="50" t="s">
        <v>82</v>
      </c>
      <c r="C55" s="62">
        <f t="shared" ref="C55:S55" si="18">SUM(C56:C57)</f>
        <v>110</v>
      </c>
      <c r="D55" s="62">
        <f t="shared" si="18"/>
        <v>0</v>
      </c>
      <c r="E55" s="62">
        <f t="shared" si="18"/>
        <v>0</v>
      </c>
      <c r="F55" s="62">
        <f t="shared" si="18"/>
        <v>10</v>
      </c>
      <c r="G55" s="62">
        <f t="shared" si="18"/>
        <v>61</v>
      </c>
      <c r="H55" s="62">
        <f t="shared" si="18"/>
        <v>0</v>
      </c>
      <c r="I55" s="62">
        <f t="shared" si="18"/>
        <v>0</v>
      </c>
      <c r="J55" s="62">
        <f t="shared" si="18"/>
        <v>0</v>
      </c>
      <c r="K55" s="62">
        <f t="shared" si="18"/>
        <v>0</v>
      </c>
      <c r="L55" s="62">
        <f t="shared" si="18"/>
        <v>0</v>
      </c>
      <c r="M55" s="62">
        <f t="shared" si="18"/>
        <v>0</v>
      </c>
      <c r="N55" s="62">
        <f t="shared" si="18"/>
        <v>0</v>
      </c>
      <c r="O55" s="62">
        <f t="shared" si="18"/>
        <v>0</v>
      </c>
      <c r="P55" s="62">
        <f t="shared" si="18"/>
        <v>35</v>
      </c>
      <c r="Q55" s="62">
        <f t="shared" si="18"/>
        <v>0</v>
      </c>
      <c r="R55" s="62">
        <f t="shared" si="18"/>
        <v>0</v>
      </c>
      <c r="S55" s="62">
        <f t="shared" si="18"/>
        <v>216</v>
      </c>
    </row>
    <row r="56" spans="1:19" s="70" customFormat="1" ht="18" customHeight="1">
      <c r="A56" s="51"/>
      <c r="B56" s="200" t="s">
        <v>39</v>
      </c>
      <c r="C56" s="220">
        <v>97</v>
      </c>
      <c r="D56" s="229"/>
      <c r="E56" s="220"/>
      <c r="F56" s="221">
        <v>10</v>
      </c>
      <c r="G56" s="228">
        <v>50</v>
      </c>
      <c r="H56" s="227"/>
      <c r="I56" s="227"/>
      <c r="J56" s="227"/>
      <c r="K56" s="229"/>
      <c r="L56" s="229"/>
      <c r="M56" s="229"/>
      <c r="N56" s="220"/>
      <c r="O56" s="220"/>
      <c r="P56" s="221">
        <v>35</v>
      </c>
      <c r="Q56" s="220"/>
      <c r="R56" s="229"/>
      <c r="S56" s="207">
        <f>SUM(C56:R56)</f>
        <v>192</v>
      </c>
    </row>
    <row r="57" spans="1:19" s="70" customFormat="1" ht="18" customHeight="1">
      <c r="A57" s="51"/>
      <c r="B57" s="200" t="s">
        <v>229</v>
      </c>
      <c r="C57" s="221">
        <v>13</v>
      </c>
      <c r="D57" s="229"/>
      <c r="E57" s="220"/>
      <c r="F57" s="220"/>
      <c r="G57" s="228">
        <v>11</v>
      </c>
      <c r="H57" s="227"/>
      <c r="I57" s="227"/>
      <c r="J57" s="227"/>
      <c r="K57" s="229"/>
      <c r="L57" s="229"/>
      <c r="M57" s="229"/>
      <c r="N57" s="220"/>
      <c r="O57" s="220"/>
      <c r="P57" s="220"/>
      <c r="Q57" s="220"/>
      <c r="R57" s="229"/>
      <c r="S57" s="207">
        <f>SUM(C57:R57)</f>
        <v>24</v>
      </c>
    </row>
    <row r="58" spans="1:19" s="199" customFormat="1" ht="18" customHeight="1">
      <c r="A58" s="51">
        <v>1</v>
      </c>
      <c r="B58" s="50" t="s">
        <v>19</v>
      </c>
      <c r="C58" s="62">
        <f t="shared" ref="C58:S58" si="19">SUM(C59:C60)</f>
        <v>0</v>
      </c>
      <c r="D58" s="62">
        <f t="shared" si="19"/>
        <v>20</v>
      </c>
      <c r="E58" s="62">
        <f t="shared" si="19"/>
        <v>0</v>
      </c>
      <c r="F58" s="62">
        <f t="shared" si="19"/>
        <v>241</v>
      </c>
      <c r="G58" s="62">
        <f t="shared" si="19"/>
        <v>307</v>
      </c>
      <c r="H58" s="62">
        <f t="shared" si="19"/>
        <v>0</v>
      </c>
      <c r="I58" s="62">
        <f t="shared" si="19"/>
        <v>0</v>
      </c>
      <c r="J58" s="62">
        <f t="shared" si="19"/>
        <v>0</v>
      </c>
      <c r="K58" s="62">
        <f t="shared" si="19"/>
        <v>0</v>
      </c>
      <c r="L58" s="62">
        <f t="shared" si="19"/>
        <v>0</v>
      </c>
      <c r="M58" s="62">
        <f t="shared" si="19"/>
        <v>0</v>
      </c>
      <c r="N58" s="62">
        <f t="shared" si="19"/>
        <v>0</v>
      </c>
      <c r="O58" s="62">
        <f t="shared" si="19"/>
        <v>0</v>
      </c>
      <c r="P58" s="62">
        <f t="shared" si="19"/>
        <v>322</v>
      </c>
      <c r="Q58" s="62">
        <f t="shared" si="19"/>
        <v>0</v>
      </c>
      <c r="R58" s="62">
        <f t="shared" si="19"/>
        <v>0</v>
      </c>
      <c r="S58" s="62">
        <f t="shared" si="19"/>
        <v>890</v>
      </c>
    </row>
    <row r="59" spans="1:19" s="52" customFormat="1" ht="18" customHeight="1">
      <c r="A59" s="51"/>
      <c r="B59" s="200" t="s">
        <v>39</v>
      </c>
      <c r="C59" s="56"/>
      <c r="D59" s="56">
        <v>10</v>
      </c>
      <c r="E59" s="56"/>
      <c r="F59" s="56">
        <v>241</v>
      </c>
      <c r="G59" s="215">
        <v>289</v>
      </c>
      <c r="H59" s="56"/>
      <c r="I59" s="56"/>
      <c r="J59" s="56"/>
      <c r="K59" s="56"/>
      <c r="L59" s="56"/>
      <c r="M59" s="56"/>
      <c r="N59" s="56"/>
      <c r="O59" s="56"/>
      <c r="P59" s="56">
        <v>222</v>
      </c>
      <c r="Q59" s="56"/>
      <c r="R59" s="56"/>
      <c r="S59" s="207">
        <f>SUM(C59:R59)</f>
        <v>762</v>
      </c>
    </row>
    <row r="60" spans="1:19" s="52" customFormat="1" ht="18" customHeight="1">
      <c r="A60" s="51"/>
      <c r="B60" s="200" t="s">
        <v>229</v>
      </c>
      <c r="C60" s="56"/>
      <c r="D60" s="56">
        <v>10</v>
      </c>
      <c r="E60" s="56"/>
      <c r="F60" s="56"/>
      <c r="G60" s="215">
        <v>18</v>
      </c>
      <c r="H60" s="56"/>
      <c r="I60" s="56"/>
      <c r="J60" s="56"/>
      <c r="K60" s="56"/>
      <c r="L60" s="56"/>
      <c r="M60" s="56"/>
      <c r="N60" s="56"/>
      <c r="O60" s="56"/>
      <c r="P60" s="56">
        <v>100</v>
      </c>
      <c r="Q60" s="56"/>
      <c r="R60" s="56"/>
      <c r="S60" s="207">
        <f>SUM(C60:R60)</f>
        <v>128</v>
      </c>
    </row>
    <row r="61" spans="1:19" s="223" customFormat="1" ht="18" customHeight="1">
      <c r="A61" s="51">
        <v>1</v>
      </c>
      <c r="B61" s="50" t="s">
        <v>83</v>
      </c>
      <c r="C61" s="62">
        <f t="shared" ref="C61:S61" si="20">SUM(C62:C63)</f>
        <v>91</v>
      </c>
      <c r="D61" s="62">
        <f t="shared" si="20"/>
        <v>0</v>
      </c>
      <c r="E61" s="62">
        <f t="shared" si="20"/>
        <v>0</v>
      </c>
      <c r="F61" s="62">
        <f t="shared" si="20"/>
        <v>50</v>
      </c>
      <c r="G61" s="62">
        <f t="shared" si="20"/>
        <v>7</v>
      </c>
      <c r="H61" s="62">
        <f t="shared" si="20"/>
        <v>0</v>
      </c>
      <c r="I61" s="62">
        <f t="shared" si="20"/>
        <v>0</v>
      </c>
      <c r="J61" s="62">
        <f t="shared" si="20"/>
        <v>0</v>
      </c>
      <c r="K61" s="62">
        <f t="shared" si="20"/>
        <v>0</v>
      </c>
      <c r="L61" s="62">
        <f t="shared" si="20"/>
        <v>0</v>
      </c>
      <c r="M61" s="62">
        <f t="shared" si="20"/>
        <v>0</v>
      </c>
      <c r="N61" s="62">
        <f t="shared" si="20"/>
        <v>0</v>
      </c>
      <c r="O61" s="62">
        <f t="shared" si="20"/>
        <v>0</v>
      </c>
      <c r="P61" s="62">
        <f t="shared" si="20"/>
        <v>0</v>
      </c>
      <c r="Q61" s="62">
        <f t="shared" si="20"/>
        <v>58</v>
      </c>
      <c r="R61" s="62">
        <f t="shared" si="20"/>
        <v>0</v>
      </c>
      <c r="S61" s="62">
        <f t="shared" si="20"/>
        <v>206</v>
      </c>
    </row>
    <row r="62" spans="1:19" s="226" customFormat="1" ht="18" customHeight="1">
      <c r="A62" s="51"/>
      <c r="B62" s="200" t="s">
        <v>39</v>
      </c>
      <c r="C62" s="215">
        <v>73</v>
      </c>
      <c r="D62" s="56"/>
      <c r="E62" s="56"/>
      <c r="F62" s="56">
        <v>50</v>
      </c>
      <c r="G62" s="215">
        <v>5</v>
      </c>
      <c r="H62" s="56"/>
      <c r="I62" s="56"/>
      <c r="J62" s="56"/>
      <c r="K62" s="56"/>
      <c r="L62" s="56"/>
      <c r="M62" s="56"/>
      <c r="N62" s="56"/>
      <c r="O62" s="56"/>
      <c r="P62" s="56"/>
      <c r="Q62" s="56">
        <v>58</v>
      </c>
      <c r="R62" s="56"/>
      <c r="S62" s="207">
        <f>SUM(C62:R62)</f>
        <v>186</v>
      </c>
    </row>
    <row r="63" spans="1:19" s="226" customFormat="1" ht="18" customHeight="1">
      <c r="A63" s="51"/>
      <c r="B63" s="200" t="s">
        <v>229</v>
      </c>
      <c r="C63" s="215">
        <v>18</v>
      </c>
      <c r="D63" s="56"/>
      <c r="E63" s="56"/>
      <c r="F63" s="56"/>
      <c r="G63" s="215">
        <v>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207">
        <f>SUM(C63:R63)</f>
        <v>20</v>
      </c>
    </row>
    <row r="64" spans="1:19" s="199" customFormat="1" ht="18" customHeight="1">
      <c r="A64" s="51">
        <v>1</v>
      </c>
      <c r="B64" s="50" t="s">
        <v>58</v>
      </c>
      <c r="C64" s="62">
        <f t="shared" ref="C64:S64" si="21">SUM(C65:C66)</f>
        <v>107</v>
      </c>
      <c r="D64" s="62">
        <f t="shared" si="21"/>
        <v>0</v>
      </c>
      <c r="E64" s="62">
        <f t="shared" si="21"/>
        <v>0</v>
      </c>
      <c r="F64" s="62">
        <f t="shared" si="21"/>
        <v>0</v>
      </c>
      <c r="G64" s="62">
        <f t="shared" si="21"/>
        <v>0</v>
      </c>
      <c r="H64" s="62">
        <f t="shared" si="21"/>
        <v>0</v>
      </c>
      <c r="I64" s="62">
        <f t="shared" si="21"/>
        <v>0</v>
      </c>
      <c r="J64" s="62">
        <f t="shared" si="21"/>
        <v>0</v>
      </c>
      <c r="K64" s="62">
        <f t="shared" si="21"/>
        <v>0</v>
      </c>
      <c r="L64" s="62">
        <f t="shared" si="21"/>
        <v>0</v>
      </c>
      <c r="M64" s="62">
        <f t="shared" si="21"/>
        <v>0</v>
      </c>
      <c r="N64" s="62">
        <f t="shared" si="21"/>
        <v>0</v>
      </c>
      <c r="O64" s="62">
        <f t="shared" si="21"/>
        <v>0</v>
      </c>
      <c r="P64" s="62">
        <f t="shared" si="21"/>
        <v>0</v>
      </c>
      <c r="Q64" s="62">
        <f t="shared" si="21"/>
        <v>913</v>
      </c>
      <c r="R64" s="62">
        <f t="shared" si="21"/>
        <v>0</v>
      </c>
      <c r="S64" s="62">
        <f t="shared" si="21"/>
        <v>1020</v>
      </c>
    </row>
    <row r="65" spans="1:19" s="52" customFormat="1" ht="18" customHeight="1">
      <c r="A65" s="51"/>
      <c r="B65" s="200" t="s">
        <v>39</v>
      </c>
      <c r="C65" s="56">
        <v>71</v>
      </c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215">
        <v>913</v>
      </c>
      <c r="R65" s="56"/>
      <c r="S65" s="207">
        <f>SUM(C65:R65)</f>
        <v>984</v>
      </c>
    </row>
    <row r="66" spans="1:19" s="52" customFormat="1" ht="18" customHeight="1">
      <c r="A66" s="51"/>
      <c r="B66" s="200" t="s">
        <v>229</v>
      </c>
      <c r="C66" s="56">
        <v>36</v>
      </c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207">
        <f>SUM(C66:R66)</f>
        <v>36</v>
      </c>
    </row>
    <row r="67" spans="1:19" s="223" customFormat="1" ht="18" customHeight="1">
      <c r="A67" s="51">
        <v>1</v>
      </c>
      <c r="B67" s="50" t="s">
        <v>84</v>
      </c>
      <c r="C67" s="62">
        <f t="shared" ref="C67:S67" si="22">SUM(C68:C69)</f>
        <v>130</v>
      </c>
      <c r="D67" s="62">
        <f t="shared" si="22"/>
        <v>0</v>
      </c>
      <c r="E67" s="62">
        <f t="shared" si="22"/>
        <v>0</v>
      </c>
      <c r="F67" s="62">
        <f t="shared" si="22"/>
        <v>14</v>
      </c>
      <c r="G67" s="62">
        <f t="shared" si="22"/>
        <v>56</v>
      </c>
      <c r="H67" s="62">
        <f t="shared" si="22"/>
        <v>0</v>
      </c>
      <c r="I67" s="62">
        <f t="shared" si="22"/>
        <v>0</v>
      </c>
      <c r="J67" s="62">
        <f t="shared" si="22"/>
        <v>0</v>
      </c>
      <c r="K67" s="62">
        <f t="shared" si="22"/>
        <v>0</v>
      </c>
      <c r="L67" s="62">
        <f t="shared" si="22"/>
        <v>0</v>
      </c>
      <c r="M67" s="62">
        <f t="shared" si="22"/>
        <v>0</v>
      </c>
      <c r="N67" s="62">
        <f t="shared" si="22"/>
        <v>0</v>
      </c>
      <c r="O67" s="62">
        <f t="shared" si="22"/>
        <v>0</v>
      </c>
      <c r="P67" s="62">
        <f t="shared" si="22"/>
        <v>11</v>
      </c>
      <c r="Q67" s="62">
        <f t="shared" si="22"/>
        <v>0</v>
      </c>
      <c r="R67" s="62">
        <f t="shared" si="22"/>
        <v>0</v>
      </c>
      <c r="S67" s="62">
        <f t="shared" si="22"/>
        <v>211</v>
      </c>
    </row>
    <row r="68" spans="1:19" s="226" customFormat="1" ht="18" customHeight="1">
      <c r="A68" s="51"/>
      <c r="B68" s="200" t="s">
        <v>39</v>
      </c>
      <c r="C68" s="215">
        <v>95</v>
      </c>
      <c r="D68" s="56"/>
      <c r="E68" s="56"/>
      <c r="F68" s="215">
        <v>14</v>
      </c>
      <c r="G68" s="215">
        <v>51</v>
      </c>
      <c r="H68" s="56"/>
      <c r="I68" s="56"/>
      <c r="J68" s="56"/>
      <c r="K68" s="56"/>
      <c r="L68" s="56"/>
      <c r="M68" s="56"/>
      <c r="N68" s="56"/>
      <c r="O68" s="56"/>
      <c r="P68" s="215">
        <v>11</v>
      </c>
      <c r="Q68" s="56"/>
      <c r="R68" s="56"/>
      <c r="S68" s="207">
        <f>SUM(C68:R68)</f>
        <v>171</v>
      </c>
    </row>
    <row r="69" spans="1:19" s="226" customFormat="1" ht="18" customHeight="1">
      <c r="A69" s="51"/>
      <c r="B69" s="200" t="s">
        <v>229</v>
      </c>
      <c r="C69" s="215">
        <v>35</v>
      </c>
      <c r="D69" s="56"/>
      <c r="E69" s="56"/>
      <c r="F69" s="56"/>
      <c r="G69" s="215">
        <v>5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207">
        <f>SUM(C69:R69)</f>
        <v>40</v>
      </c>
    </row>
    <row r="70" spans="1:19" s="199" customFormat="1" ht="18" customHeight="1">
      <c r="A70" s="51">
        <v>1</v>
      </c>
      <c r="B70" s="50" t="s">
        <v>57</v>
      </c>
      <c r="C70" s="62">
        <f t="shared" ref="C70:S70" si="23">SUM(C71:C72)</f>
        <v>0</v>
      </c>
      <c r="D70" s="62">
        <f t="shared" si="23"/>
        <v>0</v>
      </c>
      <c r="E70" s="62">
        <f t="shared" si="23"/>
        <v>0</v>
      </c>
      <c r="F70" s="62">
        <f t="shared" si="23"/>
        <v>0</v>
      </c>
      <c r="G70" s="230">
        <f t="shared" si="23"/>
        <v>0</v>
      </c>
      <c r="H70" s="62">
        <f t="shared" si="23"/>
        <v>0</v>
      </c>
      <c r="I70" s="62">
        <f t="shared" si="23"/>
        <v>0</v>
      </c>
      <c r="J70" s="62">
        <f t="shared" si="23"/>
        <v>0</v>
      </c>
      <c r="K70" s="62">
        <f t="shared" si="23"/>
        <v>0</v>
      </c>
      <c r="L70" s="62">
        <f t="shared" si="23"/>
        <v>0</v>
      </c>
      <c r="M70" s="62">
        <f t="shared" si="23"/>
        <v>0</v>
      </c>
      <c r="N70" s="62">
        <f t="shared" si="23"/>
        <v>0</v>
      </c>
      <c r="O70" s="62">
        <f t="shared" si="23"/>
        <v>0</v>
      </c>
      <c r="P70" s="62">
        <f t="shared" si="23"/>
        <v>0</v>
      </c>
      <c r="Q70" s="62">
        <f t="shared" si="23"/>
        <v>0</v>
      </c>
      <c r="R70" s="62">
        <f t="shared" si="23"/>
        <v>389</v>
      </c>
      <c r="S70" s="62">
        <f t="shared" si="23"/>
        <v>389</v>
      </c>
    </row>
    <row r="71" spans="1:19" s="70" customFormat="1" ht="18" customHeight="1">
      <c r="A71" s="51"/>
      <c r="B71" s="200" t="s">
        <v>39</v>
      </c>
      <c r="C71" s="201"/>
      <c r="D71" s="201"/>
      <c r="E71" s="201"/>
      <c r="F71" s="20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>
        <v>335</v>
      </c>
      <c r="S71" s="207">
        <f>SUM(C71:R71)</f>
        <v>335</v>
      </c>
    </row>
    <row r="72" spans="1:19" s="70" customFormat="1" ht="18" customHeight="1">
      <c r="A72" s="51"/>
      <c r="B72" s="200" t="s">
        <v>229</v>
      </c>
      <c r="C72" s="201"/>
      <c r="D72" s="201"/>
      <c r="E72" s="201"/>
      <c r="F72" s="20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>
        <v>54</v>
      </c>
      <c r="S72" s="207">
        <f>SUM(C72:R72)</f>
        <v>54</v>
      </c>
    </row>
    <row r="73" spans="1:19" s="223" customFormat="1" ht="18" customHeight="1">
      <c r="A73" s="51">
        <v>1</v>
      </c>
      <c r="B73" s="50" t="s">
        <v>85</v>
      </c>
      <c r="C73" s="62">
        <f t="shared" ref="C73:S73" si="24">SUM(C74:C75)</f>
        <v>153</v>
      </c>
      <c r="D73" s="62">
        <f t="shared" si="24"/>
        <v>0</v>
      </c>
      <c r="E73" s="62">
        <f t="shared" si="24"/>
        <v>0</v>
      </c>
      <c r="F73" s="62">
        <f t="shared" si="24"/>
        <v>34</v>
      </c>
      <c r="G73" s="62">
        <f t="shared" si="24"/>
        <v>130</v>
      </c>
      <c r="H73" s="62">
        <f t="shared" si="24"/>
        <v>0</v>
      </c>
      <c r="I73" s="62">
        <f t="shared" si="24"/>
        <v>0</v>
      </c>
      <c r="J73" s="62">
        <f t="shared" si="24"/>
        <v>0</v>
      </c>
      <c r="K73" s="62">
        <f t="shared" si="24"/>
        <v>0</v>
      </c>
      <c r="L73" s="62">
        <f t="shared" si="24"/>
        <v>0</v>
      </c>
      <c r="M73" s="62">
        <f t="shared" si="24"/>
        <v>0</v>
      </c>
      <c r="N73" s="62">
        <f t="shared" si="24"/>
        <v>0</v>
      </c>
      <c r="O73" s="62">
        <f t="shared" si="24"/>
        <v>0</v>
      </c>
      <c r="P73" s="62">
        <f t="shared" si="24"/>
        <v>60</v>
      </c>
      <c r="Q73" s="62">
        <f t="shared" si="24"/>
        <v>0</v>
      </c>
      <c r="R73" s="62">
        <f t="shared" si="24"/>
        <v>0</v>
      </c>
      <c r="S73" s="62">
        <f t="shared" si="24"/>
        <v>377</v>
      </c>
    </row>
    <row r="74" spans="1:19" s="231" customFormat="1" ht="18" customHeight="1">
      <c r="A74" s="51"/>
      <c r="B74" s="200" t="s">
        <v>39</v>
      </c>
      <c r="C74" s="220">
        <v>113</v>
      </c>
      <c r="D74" s="220"/>
      <c r="E74" s="220"/>
      <c r="F74" s="221">
        <v>34</v>
      </c>
      <c r="G74" s="221">
        <v>130</v>
      </c>
      <c r="H74" s="220"/>
      <c r="I74" s="220"/>
      <c r="J74" s="220"/>
      <c r="K74" s="220"/>
      <c r="L74" s="220"/>
      <c r="M74" s="220"/>
      <c r="N74" s="220"/>
      <c r="O74" s="220"/>
      <c r="P74" s="221">
        <v>50</v>
      </c>
      <c r="Q74" s="220"/>
      <c r="R74" s="220"/>
      <c r="S74" s="207">
        <f>SUM(C74:R74)</f>
        <v>327</v>
      </c>
    </row>
    <row r="75" spans="1:19" s="231" customFormat="1" ht="18" customHeight="1">
      <c r="A75" s="51"/>
      <c r="B75" s="200" t="s">
        <v>229</v>
      </c>
      <c r="C75" s="220">
        <v>40</v>
      </c>
      <c r="D75" s="220"/>
      <c r="E75" s="220"/>
      <c r="F75" s="220"/>
      <c r="G75" s="221">
        <v>0</v>
      </c>
      <c r="H75" s="220"/>
      <c r="I75" s="220"/>
      <c r="J75" s="220"/>
      <c r="K75" s="220"/>
      <c r="L75" s="220"/>
      <c r="M75" s="220"/>
      <c r="N75" s="220"/>
      <c r="O75" s="220"/>
      <c r="P75" s="221">
        <v>10</v>
      </c>
      <c r="Q75" s="220"/>
      <c r="R75" s="220"/>
      <c r="S75" s="207">
        <f>SUM(C75:R75)</f>
        <v>50</v>
      </c>
    </row>
    <row r="76" spans="1:19" s="199" customFormat="1" ht="18" customHeight="1">
      <c r="A76" s="51">
        <v>1</v>
      </c>
      <c r="B76" s="50" t="s">
        <v>86</v>
      </c>
      <c r="C76" s="62">
        <f t="shared" ref="C76:S76" si="25">SUM(C77:C78)</f>
        <v>0</v>
      </c>
      <c r="D76" s="62">
        <f t="shared" si="25"/>
        <v>0</v>
      </c>
      <c r="E76" s="62">
        <f t="shared" si="25"/>
        <v>0</v>
      </c>
      <c r="F76" s="62">
        <f t="shared" si="25"/>
        <v>0</v>
      </c>
      <c r="G76" s="62">
        <f t="shared" si="25"/>
        <v>0</v>
      </c>
      <c r="H76" s="62">
        <f t="shared" si="25"/>
        <v>0</v>
      </c>
      <c r="I76" s="62">
        <f t="shared" si="25"/>
        <v>0</v>
      </c>
      <c r="J76" s="62">
        <f t="shared" si="25"/>
        <v>0</v>
      </c>
      <c r="K76" s="62">
        <f t="shared" si="25"/>
        <v>0</v>
      </c>
      <c r="L76" s="62">
        <f t="shared" si="25"/>
        <v>0</v>
      </c>
      <c r="M76" s="62">
        <f t="shared" si="25"/>
        <v>0</v>
      </c>
      <c r="N76" s="62">
        <f t="shared" si="25"/>
        <v>0</v>
      </c>
      <c r="O76" s="62">
        <f t="shared" si="25"/>
        <v>0</v>
      </c>
      <c r="P76" s="62">
        <f t="shared" si="25"/>
        <v>0</v>
      </c>
      <c r="Q76" s="62">
        <f t="shared" si="25"/>
        <v>0</v>
      </c>
      <c r="R76" s="62">
        <f t="shared" si="25"/>
        <v>306</v>
      </c>
      <c r="S76" s="62">
        <f t="shared" si="25"/>
        <v>306</v>
      </c>
    </row>
    <row r="77" spans="1:19" s="52" customFormat="1" ht="18" customHeight="1">
      <c r="A77" s="51"/>
      <c r="B77" s="200" t="s">
        <v>39</v>
      </c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>
        <v>264</v>
      </c>
      <c r="S77" s="207">
        <f>SUM(C77:R77)</f>
        <v>264</v>
      </c>
    </row>
    <row r="78" spans="1:19" s="52" customFormat="1" ht="18" customHeight="1">
      <c r="A78" s="51"/>
      <c r="B78" s="200" t="s">
        <v>229</v>
      </c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>
        <v>42</v>
      </c>
      <c r="S78" s="207">
        <f>SUM(C78:R78)</f>
        <v>42</v>
      </c>
    </row>
    <row r="79" spans="1:19" s="199" customFormat="1" ht="18" customHeight="1">
      <c r="A79" s="51">
        <v>1</v>
      </c>
      <c r="B79" s="50" t="s">
        <v>87</v>
      </c>
      <c r="C79" s="62">
        <f t="shared" ref="C79:S79" si="26">SUM(C80:C81)</f>
        <v>0</v>
      </c>
      <c r="D79" s="62">
        <f t="shared" si="26"/>
        <v>0</v>
      </c>
      <c r="E79" s="62">
        <f t="shared" si="26"/>
        <v>0</v>
      </c>
      <c r="F79" s="62">
        <f t="shared" si="26"/>
        <v>0</v>
      </c>
      <c r="G79" s="62">
        <f t="shared" si="26"/>
        <v>0</v>
      </c>
      <c r="H79" s="62">
        <f t="shared" si="26"/>
        <v>0</v>
      </c>
      <c r="I79" s="62">
        <f t="shared" si="26"/>
        <v>140</v>
      </c>
      <c r="J79" s="62">
        <f t="shared" si="26"/>
        <v>155</v>
      </c>
      <c r="K79" s="62">
        <f t="shared" si="26"/>
        <v>0</v>
      </c>
      <c r="L79" s="62">
        <f t="shared" si="26"/>
        <v>0</v>
      </c>
      <c r="M79" s="62">
        <f t="shared" si="26"/>
        <v>16</v>
      </c>
      <c r="N79" s="62">
        <f t="shared" si="26"/>
        <v>0</v>
      </c>
      <c r="O79" s="62">
        <f t="shared" si="26"/>
        <v>0</v>
      </c>
      <c r="P79" s="62">
        <f t="shared" si="26"/>
        <v>0</v>
      </c>
      <c r="Q79" s="62">
        <f t="shared" si="26"/>
        <v>0</v>
      </c>
      <c r="R79" s="62">
        <f t="shared" si="26"/>
        <v>0</v>
      </c>
      <c r="S79" s="62">
        <f t="shared" si="26"/>
        <v>311</v>
      </c>
    </row>
    <row r="80" spans="1:19" s="52" customFormat="1" ht="18" customHeight="1">
      <c r="A80" s="51"/>
      <c r="B80" s="200" t="s">
        <v>39</v>
      </c>
      <c r="C80" s="56"/>
      <c r="D80" s="56"/>
      <c r="E80" s="56"/>
      <c r="F80" s="56"/>
      <c r="G80" s="56"/>
      <c r="H80" s="56"/>
      <c r="I80" s="215">
        <v>70</v>
      </c>
      <c r="J80" s="56">
        <v>120</v>
      </c>
      <c r="K80" s="56"/>
      <c r="L80" s="56"/>
      <c r="M80" s="56">
        <v>13</v>
      </c>
      <c r="N80" s="56"/>
      <c r="O80" s="56"/>
      <c r="P80" s="56"/>
      <c r="Q80" s="56"/>
      <c r="R80" s="56"/>
      <c r="S80" s="207">
        <f>SUM(C80:R80)</f>
        <v>203</v>
      </c>
    </row>
    <row r="81" spans="1:19" s="52" customFormat="1" ht="18" customHeight="1">
      <c r="A81" s="51"/>
      <c r="B81" s="200" t="s">
        <v>229</v>
      </c>
      <c r="C81" s="56"/>
      <c r="D81" s="56"/>
      <c r="E81" s="56"/>
      <c r="F81" s="56"/>
      <c r="G81" s="56"/>
      <c r="H81" s="56"/>
      <c r="I81" s="215">
        <v>70</v>
      </c>
      <c r="J81" s="215">
        <v>35</v>
      </c>
      <c r="K81" s="56"/>
      <c r="L81" s="56"/>
      <c r="M81" s="56">
        <v>3</v>
      </c>
      <c r="N81" s="56"/>
      <c r="O81" s="56"/>
      <c r="P81" s="56"/>
      <c r="Q81" s="56"/>
      <c r="R81" s="56"/>
      <c r="S81" s="207">
        <f>SUM(C81:R81)</f>
        <v>108</v>
      </c>
    </row>
    <row r="82" spans="1:19" s="233" customFormat="1" ht="18" hidden="1" customHeight="1">
      <c r="A82" s="232">
        <v>3</v>
      </c>
      <c r="B82" s="234" t="s">
        <v>88</v>
      </c>
      <c r="C82" s="62">
        <f t="shared" ref="C82:R84" si="27">C79+C76+C73+C70+C67+C64+C61+C58+C55+C52+C49+C46+C43+C40+C37+C34+C31+C28+C25+C22+C19+C16+C13+C10+C7+C4</f>
        <v>1484</v>
      </c>
      <c r="D82" s="62">
        <f t="shared" si="27"/>
        <v>1681</v>
      </c>
      <c r="E82" s="62">
        <f t="shared" si="27"/>
        <v>81</v>
      </c>
      <c r="F82" s="62">
        <f t="shared" si="27"/>
        <v>2779</v>
      </c>
      <c r="G82" s="62">
        <f t="shared" si="27"/>
        <v>1116</v>
      </c>
      <c r="H82" s="62">
        <f t="shared" si="27"/>
        <v>0</v>
      </c>
      <c r="I82" s="62">
        <f t="shared" si="27"/>
        <v>363</v>
      </c>
      <c r="J82" s="62">
        <f t="shared" si="27"/>
        <v>402</v>
      </c>
      <c r="K82" s="62">
        <f t="shared" si="27"/>
        <v>0</v>
      </c>
      <c r="L82" s="62">
        <f t="shared" si="27"/>
        <v>0</v>
      </c>
      <c r="M82" s="62">
        <f t="shared" si="27"/>
        <v>45</v>
      </c>
      <c r="N82" s="62">
        <f t="shared" si="27"/>
        <v>3512</v>
      </c>
      <c r="O82" s="62">
        <f t="shared" si="27"/>
        <v>505</v>
      </c>
      <c r="P82" s="62">
        <f t="shared" si="27"/>
        <v>428</v>
      </c>
      <c r="Q82" s="62">
        <f t="shared" si="27"/>
        <v>1121</v>
      </c>
      <c r="R82" s="62">
        <f t="shared" si="27"/>
        <v>1078</v>
      </c>
      <c r="S82" s="62">
        <f>S79+S76+S73+S70+S67+S64+S61+S58+S55+S52+S49+S46+S43+S40+S37+S34+S31+S28+S25+S22+S19+S16+S13+S10+S7+S4</f>
        <v>14595</v>
      </c>
    </row>
    <row r="83" spans="1:19" s="52" customFormat="1" ht="18" hidden="1" customHeight="1" outlineLevel="1">
      <c r="A83" s="51"/>
      <c r="B83" s="200" t="s">
        <v>39</v>
      </c>
      <c r="C83" s="235">
        <f>C80+C77+C74+C71+C68+C65+C62+C59+C56+C53+C50+C47+C44+C41+C38+C35+C32+C29+C26+C23+C20+C17+C14+C11+C8+C5</f>
        <v>1167</v>
      </c>
      <c r="D83" s="235">
        <f t="shared" si="27"/>
        <v>1147</v>
      </c>
      <c r="E83" s="235">
        <f t="shared" si="27"/>
        <v>61</v>
      </c>
      <c r="F83" s="235">
        <f t="shared" si="27"/>
        <v>2779</v>
      </c>
      <c r="G83" s="235">
        <f t="shared" si="27"/>
        <v>1012</v>
      </c>
      <c r="H83" s="235">
        <f t="shared" si="27"/>
        <v>0</v>
      </c>
      <c r="I83" s="235">
        <f t="shared" si="27"/>
        <v>230</v>
      </c>
      <c r="J83" s="235">
        <f t="shared" si="27"/>
        <v>300</v>
      </c>
      <c r="K83" s="235">
        <f t="shared" si="27"/>
        <v>0</v>
      </c>
      <c r="L83" s="235">
        <f t="shared" si="27"/>
        <v>0</v>
      </c>
      <c r="M83" s="235">
        <f t="shared" si="27"/>
        <v>38</v>
      </c>
      <c r="N83" s="235">
        <f t="shared" si="27"/>
        <v>3032</v>
      </c>
      <c r="O83" s="235">
        <f t="shared" si="27"/>
        <v>493</v>
      </c>
      <c r="P83" s="235">
        <f t="shared" si="27"/>
        <v>318</v>
      </c>
      <c r="Q83" s="235">
        <f t="shared" si="27"/>
        <v>1121</v>
      </c>
      <c r="R83" s="235">
        <f t="shared" si="27"/>
        <v>878</v>
      </c>
      <c r="S83" s="207">
        <f>SUM(C83:R83)</f>
        <v>12576</v>
      </c>
    </row>
    <row r="84" spans="1:19" s="52" customFormat="1" ht="18" hidden="1" customHeight="1" outlineLevel="1">
      <c r="A84" s="51"/>
      <c r="B84" s="200" t="s">
        <v>229</v>
      </c>
      <c r="C84" s="235">
        <f t="shared" si="27"/>
        <v>317</v>
      </c>
      <c r="D84" s="235">
        <f t="shared" si="27"/>
        <v>534</v>
      </c>
      <c r="E84" s="235">
        <f t="shared" si="27"/>
        <v>20</v>
      </c>
      <c r="F84" s="235">
        <f t="shared" si="27"/>
        <v>0</v>
      </c>
      <c r="G84" s="235">
        <f t="shared" si="27"/>
        <v>104</v>
      </c>
      <c r="H84" s="235">
        <f t="shared" si="27"/>
        <v>0</v>
      </c>
      <c r="I84" s="235">
        <f t="shared" si="27"/>
        <v>133</v>
      </c>
      <c r="J84" s="235">
        <f t="shared" si="27"/>
        <v>102</v>
      </c>
      <c r="K84" s="235">
        <f t="shared" si="27"/>
        <v>0</v>
      </c>
      <c r="L84" s="235">
        <f t="shared" si="27"/>
        <v>0</v>
      </c>
      <c r="M84" s="235">
        <f t="shared" si="27"/>
        <v>7</v>
      </c>
      <c r="N84" s="235">
        <f t="shared" si="27"/>
        <v>480</v>
      </c>
      <c r="O84" s="235">
        <f t="shared" si="27"/>
        <v>12</v>
      </c>
      <c r="P84" s="235">
        <f t="shared" si="27"/>
        <v>110</v>
      </c>
      <c r="Q84" s="235">
        <f t="shared" si="27"/>
        <v>0</v>
      </c>
      <c r="R84" s="235">
        <f t="shared" si="27"/>
        <v>200</v>
      </c>
      <c r="S84" s="207">
        <f>SUM(C84:R84)</f>
        <v>2019</v>
      </c>
    </row>
    <row r="85" spans="1:19" s="199" customFormat="1" ht="18" customHeight="1" collapsed="1">
      <c r="A85" s="51">
        <v>1</v>
      </c>
      <c r="B85" s="256" t="s">
        <v>17</v>
      </c>
      <c r="C85" s="62">
        <f t="shared" ref="C85:R85" si="28">SUM(C86:C87)</f>
        <v>0</v>
      </c>
      <c r="D85" s="62">
        <f t="shared" si="28"/>
        <v>0</v>
      </c>
      <c r="E85" s="62">
        <f t="shared" si="28"/>
        <v>0</v>
      </c>
      <c r="F85" s="62">
        <f t="shared" si="28"/>
        <v>0</v>
      </c>
      <c r="G85" s="62">
        <f t="shared" si="28"/>
        <v>0</v>
      </c>
      <c r="H85" s="62">
        <f t="shared" si="28"/>
        <v>0</v>
      </c>
      <c r="I85" s="62">
        <f t="shared" si="28"/>
        <v>0</v>
      </c>
      <c r="J85" s="62">
        <f t="shared" si="28"/>
        <v>0</v>
      </c>
      <c r="K85" s="62">
        <f t="shared" si="28"/>
        <v>0</v>
      </c>
      <c r="L85" s="62">
        <f t="shared" si="28"/>
        <v>0</v>
      </c>
      <c r="M85" s="62">
        <f t="shared" si="28"/>
        <v>0</v>
      </c>
      <c r="N85" s="62">
        <f t="shared" si="28"/>
        <v>0</v>
      </c>
      <c r="O85" s="62">
        <f t="shared" si="28"/>
        <v>0</v>
      </c>
      <c r="P85" s="62">
        <f t="shared" si="28"/>
        <v>0</v>
      </c>
      <c r="Q85" s="62">
        <f t="shared" si="28"/>
        <v>0</v>
      </c>
      <c r="R85" s="62">
        <f t="shared" si="28"/>
        <v>0</v>
      </c>
      <c r="S85" s="62">
        <f>SUM(S86:S87)</f>
        <v>0</v>
      </c>
    </row>
    <row r="86" spans="1:19" s="52" customFormat="1" ht="18" customHeight="1">
      <c r="A86" s="51"/>
      <c r="B86" s="200" t="s">
        <v>39</v>
      </c>
      <c r="C86" s="216"/>
      <c r="D86" s="56"/>
      <c r="E86" s="216"/>
      <c r="F86" s="21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207">
        <f>SUM(C86:R86)</f>
        <v>0</v>
      </c>
    </row>
    <row r="87" spans="1:19" s="52" customFormat="1" ht="18" customHeight="1">
      <c r="A87" s="51"/>
      <c r="B87" s="200" t="s">
        <v>229</v>
      </c>
      <c r="C87" s="216"/>
      <c r="D87" s="56"/>
      <c r="E87" s="216"/>
      <c r="F87" s="21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207">
        <f>SUM(C87:R87)</f>
        <v>0</v>
      </c>
    </row>
    <row r="88" spans="1:19" s="199" customFormat="1" ht="18" customHeight="1">
      <c r="A88" s="51">
        <v>1</v>
      </c>
      <c r="B88" s="50" t="s">
        <v>56</v>
      </c>
      <c r="C88" s="62">
        <f t="shared" ref="C88:R88" si="29">SUM(C89:C90)</f>
        <v>289</v>
      </c>
      <c r="D88" s="62">
        <f t="shared" si="29"/>
        <v>601</v>
      </c>
      <c r="E88" s="62">
        <f t="shared" si="29"/>
        <v>0</v>
      </c>
      <c r="F88" s="62">
        <f t="shared" si="29"/>
        <v>471</v>
      </c>
      <c r="G88" s="62">
        <f t="shared" si="29"/>
        <v>59</v>
      </c>
      <c r="H88" s="62">
        <f t="shared" si="29"/>
        <v>723</v>
      </c>
      <c r="I88" s="62">
        <f t="shared" si="29"/>
        <v>0</v>
      </c>
      <c r="J88" s="62">
        <f t="shared" si="29"/>
        <v>0</v>
      </c>
      <c r="K88" s="62">
        <f t="shared" si="29"/>
        <v>0</v>
      </c>
      <c r="L88" s="62">
        <f t="shared" si="29"/>
        <v>0</v>
      </c>
      <c r="M88" s="62">
        <f t="shared" si="29"/>
        <v>0</v>
      </c>
      <c r="N88" s="62">
        <f t="shared" si="29"/>
        <v>0</v>
      </c>
      <c r="O88" s="62">
        <f t="shared" si="29"/>
        <v>0</v>
      </c>
      <c r="P88" s="62">
        <f t="shared" si="29"/>
        <v>0</v>
      </c>
      <c r="Q88" s="62">
        <f t="shared" si="29"/>
        <v>0</v>
      </c>
      <c r="R88" s="62">
        <f t="shared" si="29"/>
        <v>0</v>
      </c>
      <c r="S88" s="62">
        <f>SUM(S89:S90)</f>
        <v>2143</v>
      </c>
    </row>
    <row r="89" spans="1:19" s="52" customFormat="1" ht="18" customHeight="1">
      <c r="A89" s="51"/>
      <c r="B89" s="200" t="s">
        <v>39</v>
      </c>
      <c r="C89" s="219">
        <v>161</v>
      </c>
      <c r="D89" s="215">
        <v>318</v>
      </c>
      <c r="E89" s="216"/>
      <c r="F89" s="219">
        <v>471</v>
      </c>
      <c r="G89" s="215">
        <v>50</v>
      </c>
      <c r="H89" s="215">
        <v>723</v>
      </c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207">
        <f>SUM(C89:R89)</f>
        <v>1723</v>
      </c>
    </row>
    <row r="90" spans="1:19" s="52" customFormat="1" ht="18" customHeight="1">
      <c r="A90" s="51"/>
      <c r="B90" s="200" t="s">
        <v>229</v>
      </c>
      <c r="C90" s="216">
        <v>128</v>
      </c>
      <c r="D90" s="215">
        <v>283</v>
      </c>
      <c r="E90" s="216"/>
      <c r="F90" s="216"/>
      <c r="G90" s="215">
        <v>9</v>
      </c>
      <c r="H90" s="215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207">
        <f>SUM(C90:R90)</f>
        <v>420</v>
      </c>
    </row>
    <row r="91" spans="1:19" s="199" customFormat="1" ht="18" customHeight="1">
      <c r="A91" s="51">
        <v>1</v>
      </c>
      <c r="B91" s="50" t="s">
        <v>89</v>
      </c>
      <c r="C91" s="62">
        <f t="shared" ref="C91:R91" si="30">SUM(C92:C93)</f>
        <v>1</v>
      </c>
      <c r="D91" s="62">
        <f t="shared" si="30"/>
        <v>555</v>
      </c>
      <c r="E91" s="62">
        <f t="shared" si="30"/>
        <v>54</v>
      </c>
      <c r="F91" s="62">
        <f t="shared" si="30"/>
        <v>545</v>
      </c>
      <c r="G91" s="62">
        <f t="shared" si="30"/>
        <v>100</v>
      </c>
      <c r="H91" s="62">
        <f t="shared" si="30"/>
        <v>0</v>
      </c>
      <c r="I91" s="62">
        <f t="shared" si="30"/>
        <v>0</v>
      </c>
      <c r="J91" s="62">
        <f t="shared" si="30"/>
        <v>0</v>
      </c>
      <c r="K91" s="62">
        <f t="shared" si="30"/>
        <v>0</v>
      </c>
      <c r="L91" s="62">
        <f t="shared" si="30"/>
        <v>0</v>
      </c>
      <c r="M91" s="62">
        <f t="shared" si="30"/>
        <v>0</v>
      </c>
      <c r="N91" s="62">
        <f t="shared" si="30"/>
        <v>0</v>
      </c>
      <c r="O91" s="62">
        <f t="shared" si="30"/>
        <v>0</v>
      </c>
      <c r="P91" s="62">
        <f t="shared" si="30"/>
        <v>0</v>
      </c>
      <c r="Q91" s="62">
        <f t="shared" si="30"/>
        <v>0</v>
      </c>
      <c r="R91" s="62">
        <f t="shared" si="30"/>
        <v>0</v>
      </c>
      <c r="S91" s="62">
        <f>SUM(S92:S93)</f>
        <v>1255</v>
      </c>
    </row>
    <row r="92" spans="1:19" s="70" customFormat="1" ht="18" customHeight="1">
      <c r="A92" s="51"/>
      <c r="B92" s="200" t="s">
        <v>39</v>
      </c>
      <c r="C92" s="216">
        <v>1</v>
      </c>
      <c r="D92" s="56">
        <v>378</v>
      </c>
      <c r="E92" s="219">
        <v>32</v>
      </c>
      <c r="F92" s="216">
        <v>545</v>
      </c>
      <c r="G92" s="215">
        <v>90</v>
      </c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207">
        <f>SUM(C92:R92)</f>
        <v>1046</v>
      </c>
    </row>
    <row r="93" spans="1:19" s="70" customFormat="1" ht="18" customHeight="1">
      <c r="A93" s="51"/>
      <c r="B93" s="200" t="s">
        <v>229</v>
      </c>
      <c r="C93" s="216"/>
      <c r="D93" s="56">
        <v>177</v>
      </c>
      <c r="E93" s="219">
        <v>22</v>
      </c>
      <c r="F93" s="216"/>
      <c r="G93" s="215">
        <v>10</v>
      </c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207">
        <f>SUM(C93:R93)</f>
        <v>209</v>
      </c>
    </row>
    <row r="94" spans="1:19" s="199" customFormat="1" ht="18" customHeight="1">
      <c r="A94" s="51">
        <v>1</v>
      </c>
      <c r="B94" s="50" t="s">
        <v>91</v>
      </c>
      <c r="C94" s="62">
        <f t="shared" ref="C94:S94" si="31">SUM(C95:C96)</f>
        <v>560</v>
      </c>
      <c r="D94" s="62">
        <f t="shared" si="31"/>
        <v>760</v>
      </c>
      <c r="E94" s="62">
        <f t="shared" si="31"/>
        <v>26</v>
      </c>
      <c r="F94" s="62">
        <f t="shared" si="31"/>
        <v>1104</v>
      </c>
      <c r="G94" s="62">
        <f t="shared" si="31"/>
        <v>80</v>
      </c>
      <c r="H94" s="62">
        <f t="shared" si="31"/>
        <v>0</v>
      </c>
      <c r="I94" s="62">
        <f t="shared" si="31"/>
        <v>0</v>
      </c>
      <c r="J94" s="62">
        <f t="shared" si="31"/>
        <v>0</v>
      </c>
      <c r="K94" s="62">
        <f t="shared" si="31"/>
        <v>0</v>
      </c>
      <c r="L94" s="62">
        <f t="shared" si="31"/>
        <v>0</v>
      </c>
      <c r="M94" s="62">
        <f t="shared" si="31"/>
        <v>0</v>
      </c>
      <c r="N94" s="62">
        <f t="shared" si="31"/>
        <v>0</v>
      </c>
      <c r="O94" s="62">
        <f t="shared" si="31"/>
        <v>0</v>
      </c>
      <c r="P94" s="62">
        <f t="shared" si="31"/>
        <v>0</v>
      </c>
      <c r="Q94" s="62">
        <f t="shared" si="31"/>
        <v>0</v>
      </c>
      <c r="R94" s="62">
        <f t="shared" si="31"/>
        <v>0</v>
      </c>
      <c r="S94" s="62">
        <f t="shared" si="31"/>
        <v>2530</v>
      </c>
    </row>
    <row r="95" spans="1:19" s="52" customFormat="1" ht="18" customHeight="1">
      <c r="A95" s="51"/>
      <c r="B95" s="200" t="s">
        <v>39</v>
      </c>
      <c r="C95" s="56">
        <v>490</v>
      </c>
      <c r="D95" s="56">
        <v>520</v>
      </c>
      <c r="E95" s="215">
        <v>16</v>
      </c>
      <c r="F95" s="56">
        <v>1104</v>
      </c>
      <c r="G95" s="56">
        <v>71</v>
      </c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207">
        <f>SUM(C95:R95)</f>
        <v>2201</v>
      </c>
    </row>
    <row r="96" spans="1:19" s="52" customFormat="1" ht="18" customHeight="1">
      <c r="A96" s="51"/>
      <c r="B96" s="200" t="s">
        <v>229</v>
      </c>
      <c r="C96" s="56">
        <v>70</v>
      </c>
      <c r="D96" s="56">
        <v>240</v>
      </c>
      <c r="E96" s="215">
        <v>10</v>
      </c>
      <c r="F96" s="56"/>
      <c r="G96" s="56">
        <v>9</v>
      </c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207">
        <f>SUM(C96:R96)</f>
        <v>329</v>
      </c>
    </row>
    <row r="97" spans="1:19" s="199" customFormat="1" ht="18" customHeight="1">
      <c r="A97" s="51">
        <v>1</v>
      </c>
      <c r="B97" s="50" t="s">
        <v>231</v>
      </c>
      <c r="C97" s="62">
        <f t="shared" ref="C97:S97" si="32">SUM(C98:C99)</f>
        <v>100</v>
      </c>
      <c r="D97" s="62">
        <f t="shared" si="32"/>
        <v>965</v>
      </c>
      <c r="E97" s="62">
        <f t="shared" si="32"/>
        <v>7</v>
      </c>
      <c r="F97" s="62">
        <f t="shared" si="32"/>
        <v>1200</v>
      </c>
      <c r="G97" s="62">
        <f t="shared" si="32"/>
        <v>75</v>
      </c>
      <c r="H97" s="62">
        <f t="shared" si="32"/>
        <v>0</v>
      </c>
      <c r="I97" s="62">
        <f t="shared" si="32"/>
        <v>0</v>
      </c>
      <c r="J97" s="62">
        <f t="shared" si="32"/>
        <v>0</v>
      </c>
      <c r="K97" s="62">
        <f t="shared" si="32"/>
        <v>0</v>
      </c>
      <c r="L97" s="62">
        <f t="shared" si="32"/>
        <v>0</v>
      </c>
      <c r="M97" s="62">
        <f t="shared" si="32"/>
        <v>0</v>
      </c>
      <c r="N97" s="62">
        <f t="shared" si="32"/>
        <v>0</v>
      </c>
      <c r="O97" s="62">
        <f t="shared" si="32"/>
        <v>0</v>
      </c>
      <c r="P97" s="62">
        <f t="shared" si="32"/>
        <v>0</v>
      </c>
      <c r="Q97" s="62">
        <f t="shared" si="32"/>
        <v>0</v>
      </c>
      <c r="R97" s="62">
        <f t="shared" si="32"/>
        <v>0</v>
      </c>
      <c r="S97" s="62">
        <f t="shared" si="32"/>
        <v>2347</v>
      </c>
    </row>
    <row r="98" spans="1:19" s="52" customFormat="1" ht="18" customHeight="1">
      <c r="A98" s="51"/>
      <c r="B98" s="200" t="s">
        <v>39</v>
      </c>
      <c r="C98" s="56">
        <v>70</v>
      </c>
      <c r="D98" s="215">
        <v>695</v>
      </c>
      <c r="E98" s="56"/>
      <c r="F98" s="56">
        <v>1200</v>
      </c>
      <c r="G98" s="215">
        <v>55</v>
      </c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207">
        <f>SUM(C98:R98)</f>
        <v>2020</v>
      </c>
    </row>
    <row r="99" spans="1:19" s="52" customFormat="1" ht="18" customHeight="1">
      <c r="A99" s="51"/>
      <c r="B99" s="200" t="s">
        <v>229</v>
      </c>
      <c r="C99" s="56">
        <v>30</v>
      </c>
      <c r="D99" s="215">
        <v>270</v>
      </c>
      <c r="E99" s="215">
        <v>7</v>
      </c>
      <c r="F99" s="56"/>
      <c r="G99" s="215">
        <v>20</v>
      </c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207">
        <f>SUM(C99:R99)</f>
        <v>327</v>
      </c>
    </row>
    <row r="100" spans="1:19" s="199" customFormat="1" ht="18" customHeight="1">
      <c r="A100" s="51">
        <v>1</v>
      </c>
      <c r="B100" s="50" t="s">
        <v>232</v>
      </c>
      <c r="C100" s="62">
        <f t="shared" ref="C100:S100" si="33">SUM(C101:C102)</f>
        <v>75</v>
      </c>
      <c r="D100" s="62">
        <f t="shared" si="33"/>
        <v>188</v>
      </c>
      <c r="E100" s="62">
        <f t="shared" si="33"/>
        <v>0</v>
      </c>
      <c r="F100" s="62">
        <f t="shared" si="33"/>
        <v>0</v>
      </c>
      <c r="G100" s="62">
        <f t="shared" si="33"/>
        <v>92</v>
      </c>
      <c r="H100" s="62">
        <f t="shared" si="33"/>
        <v>0</v>
      </c>
      <c r="I100" s="62">
        <f t="shared" si="33"/>
        <v>0</v>
      </c>
      <c r="J100" s="62">
        <f t="shared" si="33"/>
        <v>0</v>
      </c>
      <c r="K100" s="62">
        <f t="shared" si="33"/>
        <v>0</v>
      </c>
      <c r="L100" s="62">
        <f t="shared" si="33"/>
        <v>0</v>
      </c>
      <c r="M100" s="62">
        <f t="shared" si="33"/>
        <v>0</v>
      </c>
      <c r="N100" s="62">
        <f t="shared" si="33"/>
        <v>0</v>
      </c>
      <c r="O100" s="62">
        <f t="shared" si="33"/>
        <v>0</v>
      </c>
      <c r="P100" s="62">
        <f t="shared" si="33"/>
        <v>0</v>
      </c>
      <c r="Q100" s="62">
        <f t="shared" si="33"/>
        <v>0</v>
      </c>
      <c r="R100" s="62">
        <f t="shared" si="33"/>
        <v>0</v>
      </c>
      <c r="S100" s="62">
        <f t="shared" si="33"/>
        <v>355</v>
      </c>
    </row>
    <row r="101" spans="1:19" s="52" customFormat="1" ht="18" customHeight="1">
      <c r="A101" s="51"/>
      <c r="B101" s="200" t="s">
        <v>39</v>
      </c>
      <c r="C101" s="56">
        <v>60</v>
      </c>
      <c r="D101" s="215">
        <v>82</v>
      </c>
      <c r="E101" s="56"/>
      <c r="F101" s="56"/>
      <c r="G101" s="215">
        <v>80</v>
      </c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207">
        <f>SUM(C101:R101)</f>
        <v>222</v>
      </c>
    </row>
    <row r="102" spans="1:19" s="52" customFormat="1" ht="18" customHeight="1">
      <c r="A102" s="51"/>
      <c r="B102" s="200" t="s">
        <v>229</v>
      </c>
      <c r="C102" s="56">
        <v>15</v>
      </c>
      <c r="D102" s="215">
        <v>106</v>
      </c>
      <c r="E102" s="56"/>
      <c r="F102" s="56"/>
      <c r="G102" s="215">
        <v>12</v>
      </c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207">
        <f>SUM(C102:R102)</f>
        <v>133</v>
      </c>
    </row>
    <row r="103" spans="1:19" s="236" customFormat="1" ht="18" customHeight="1">
      <c r="A103" s="51">
        <v>1</v>
      </c>
      <c r="B103" s="50" t="s">
        <v>93</v>
      </c>
      <c r="C103" s="62">
        <f t="shared" ref="C103:S103" si="34">SUM(C104:C105)</f>
        <v>287</v>
      </c>
      <c r="D103" s="62">
        <f t="shared" si="34"/>
        <v>0</v>
      </c>
      <c r="E103" s="62">
        <f t="shared" si="34"/>
        <v>0</v>
      </c>
      <c r="F103" s="62">
        <f t="shared" si="34"/>
        <v>0</v>
      </c>
      <c r="G103" s="62">
        <f t="shared" si="34"/>
        <v>0</v>
      </c>
      <c r="H103" s="62">
        <f t="shared" si="34"/>
        <v>0</v>
      </c>
      <c r="I103" s="62">
        <f t="shared" si="34"/>
        <v>0</v>
      </c>
      <c r="J103" s="62">
        <f t="shared" si="34"/>
        <v>0</v>
      </c>
      <c r="K103" s="62">
        <f t="shared" si="34"/>
        <v>0</v>
      </c>
      <c r="L103" s="62">
        <f t="shared" si="34"/>
        <v>0</v>
      </c>
      <c r="M103" s="62">
        <f t="shared" si="34"/>
        <v>0</v>
      </c>
      <c r="N103" s="62">
        <f t="shared" si="34"/>
        <v>0</v>
      </c>
      <c r="O103" s="62">
        <f t="shared" si="34"/>
        <v>0</v>
      </c>
      <c r="P103" s="62">
        <f t="shared" si="34"/>
        <v>0</v>
      </c>
      <c r="Q103" s="62">
        <f t="shared" si="34"/>
        <v>0</v>
      </c>
      <c r="R103" s="62">
        <f t="shared" si="34"/>
        <v>0</v>
      </c>
      <c r="S103" s="62">
        <f t="shared" si="34"/>
        <v>287</v>
      </c>
    </row>
    <row r="104" spans="1:19" s="52" customFormat="1" ht="18" customHeight="1">
      <c r="A104" s="51"/>
      <c r="B104" s="200" t="s">
        <v>39</v>
      </c>
      <c r="C104" s="71">
        <v>280</v>
      </c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207">
        <f>SUM(C104:R104)</f>
        <v>280</v>
      </c>
    </row>
    <row r="105" spans="1:19" s="52" customFormat="1" ht="18" customHeight="1" thickBot="1">
      <c r="A105" s="51"/>
      <c r="B105" s="200" t="s">
        <v>229</v>
      </c>
      <c r="C105" s="71">
        <v>7</v>
      </c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207">
        <f>SUM(C105:R105)</f>
        <v>7</v>
      </c>
    </row>
    <row r="106" spans="1:19" s="237" customFormat="1" ht="18" customHeight="1" thickBot="1">
      <c r="A106" s="51">
        <v>1</v>
      </c>
      <c r="B106" s="50" t="s">
        <v>233</v>
      </c>
      <c r="C106" s="62">
        <f t="shared" ref="C106:S106" si="35">SUM(C107:C108)</f>
        <v>85</v>
      </c>
      <c r="D106" s="62">
        <f t="shared" si="35"/>
        <v>106</v>
      </c>
      <c r="E106" s="62">
        <f t="shared" si="35"/>
        <v>0</v>
      </c>
      <c r="F106" s="62">
        <f t="shared" si="35"/>
        <v>0</v>
      </c>
      <c r="G106" s="62">
        <f t="shared" si="35"/>
        <v>1</v>
      </c>
      <c r="H106" s="62">
        <f t="shared" si="35"/>
        <v>0</v>
      </c>
      <c r="I106" s="62">
        <f t="shared" si="35"/>
        <v>0</v>
      </c>
      <c r="J106" s="62">
        <f t="shared" si="35"/>
        <v>25</v>
      </c>
      <c r="K106" s="62">
        <f t="shared" si="35"/>
        <v>0</v>
      </c>
      <c r="L106" s="62">
        <f t="shared" si="35"/>
        <v>0</v>
      </c>
      <c r="M106" s="62">
        <f t="shared" si="35"/>
        <v>0</v>
      </c>
      <c r="N106" s="62">
        <f t="shared" si="35"/>
        <v>0</v>
      </c>
      <c r="O106" s="62">
        <f t="shared" si="35"/>
        <v>0</v>
      </c>
      <c r="P106" s="62">
        <f t="shared" si="35"/>
        <v>0</v>
      </c>
      <c r="Q106" s="62">
        <f t="shared" si="35"/>
        <v>0</v>
      </c>
      <c r="R106" s="62">
        <f t="shared" si="35"/>
        <v>0</v>
      </c>
      <c r="S106" s="62">
        <f t="shared" si="35"/>
        <v>217</v>
      </c>
    </row>
    <row r="107" spans="1:19" s="70" customFormat="1" ht="18" customHeight="1">
      <c r="A107" s="51"/>
      <c r="B107" s="200" t="s">
        <v>39</v>
      </c>
      <c r="C107" s="56">
        <v>70</v>
      </c>
      <c r="D107" s="238">
        <v>32</v>
      </c>
      <c r="E107" s="56"/>
      <c r="F107" s="56"/>
      <c r="G107" s="238"/>
      <c r="H107" s="238"/>
      <c r="I107" s="238"/>
      <c r="J107" s="238">
        <v>20</v>
      </c>
      <c r="K107" s="238"/>
      <c r="L107" s="238"/>
      <c r="M107" s="238"/>
      <c r="N107" s="56"/>
      <c r="O107" s="56"/>
      <c r="P107" s="56"/>
      <c r="Q107" s="56"/>
      <c r="R107" s="238"/>
      <c r="S107" s="207">
        <f>SUM(C107:R107)</f>
        <v>122</v>
      </c>
    </row>
    <row r="108" spans="1:19" s="70" customFormat="1" ht="18" customHeight="1">
      <c r="A108" s="51"/>
      <c r="B108" s="200" t="s">
        <v>229</v>
      </c>
      <c r="C108" s="56">
        <v>15</v>
      </c>
      <c r="D108" s="239">
        <v>74</v>
      </c>
      <c r="E108" s="56"/>
      <c r="F108" s="56"/>
      <c r="G108" s="239">
        <v>1</v>
      </c>
      <c r="H108" s="238"/>
      <c r="I108" s="238"/>
      <c r="J108" s="238">
        <v>5</v>
      </c>
      <c r="K108" s="238"/>
      <c r="L108" s="238"/>
      <c r="M108" s="238"/>
      <c r="N108" s="56"/>
      <c r="O108" s="56"/>
      <c r="P108" s="56"/>
      <c r="Q108" s="56"/>
      <c r="R108" s="238"/>
      <c r="S108" s="207">
        <f>SUM(C108:R108)</f>
        <v>95</v>
      </c>
    </row>
    <row r="109" spans="1:19" s="199" customFormat="1" ht="18" customHeight="1">
      <c r="A109" s="51">
        <v>1</v>
      </c>
      <c r="B109" s="50" t="s">
        <v>95</v>
      </c>
      <c r="C109" s="62">
        <f t="shared" ref="C109:S109" si="36">SUM(C110:C111)</f>
        <v>258</v>
      </c>
      <c r="D109" s="62">
        <f t="shared" si="36"/>
        <v>146</v>
      </c>
      <c r="E109" s="62">
        <f t="shared" si="36"/>
        <v>9</v>
      </c>
      <c r="F109" s="62">
        <f t="shared" si="36"/>
        <v>240</v>
      </c>
      <c r="G109" s="62">
        <f t="shared" si="36"/>
        <v>65</v>
      </c>
      <c r="H109" s="62">
        <f t="shared" si="36"/>
        <v>277</v>
      </c>
      <c r="I109" s="62">
        <f t="shared" si="36"/>
        <v>0</v>
      </c>
      <c r="J109" s="62">
        <f t="shared" si="36"/>
        <v>0</v>
      </c>
      <c r="K109" s="62">
        <f t="shared" si="36"/>
        <v>0</v>
      </c>
      <c r="L109" s="62">
        <f t="shared" si="36"/>
        <v>0</v>
      </c>
      <c r="M109" s="62">
        <f t="shared" si="36"/>
        <v>0</v>
      </c>
      <c r="N109" s="62">
        <f t="shared" si="36"/>
        <v>0</v>
      </c>
      <c r="O109" s="62">
        <f t="shared" si="36"/>
        <v>0</v>
      </c>
      <c r="P109" s="62">
        <f t="shared" si="36"/>
        <v>0</v>
      </c>
      <c r="Q109" s="62">
        <f t="shared" si="36"/>
        <v>0</v>
      </c>
      <c r="R109" s="62">
        <f t="shared" si="36"/>
        <v>0</v>
      </c>
      <c r="S109" s="62">
        <f t="shared" si="36"/>
        <v>995</v>
      </c>
    </row>
    <row r="110" spans="1:19" s="52" customFormat="1" ht="18" customHeight="1">
      <c r="A110" s="51"/>
      <c r="B110" s="200" t="s">
        <v>39</v>
      </c>
      <c r="C110" s="56">
        <v>175</v>
      </c>
      <c r="D110" s="215"/>
      <c r="E110" s="56">
        <v>3</v>
      </c>
      <c r="F110" s="215">
        <v>240</v>
      </c>
      <c r="G110" s="215">
        <v>60</v>
      </c>
      <c r="H110" s="215">
        <v>277</v>
      </c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207">
        <f>SUM(C110:R110)</f>
        <v>755</v>
      </c>
    </row>
    <row r="111" spans="1:19" s="52" customFormat="1" ht="18" customHeight="1">
      <c r="A111" s="51"/>
      <c r="B111" s="200" t="s">
        <v>229</v>
      </c>
      <c r="C111" s="56">
        <v>83</v>
      </c>
      <c r="D111" s="215">
        <v>146</v>
      </c>
      <c r="E111" s="215">
        <v>6</v>
      </c>
      <c r="F111" s="56"/>
      <c r="G111" s="215">
        <v>5</v>
      </c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207">
        <f>SUM(C111:R111)</f>
        <v>240</v>
      </c>
    </row>
    <row r="112" spans="1:19" s="236" customFormat="1" ht="18" customHeight="1">
      <c r="A112" s="51">
        <v>1</v>
      </c>
      <c r="B112" s="50" t="s">
        <v>234</v>
      </c>
      <c r="C112" s="62">
        <f t="shared" ref="C112:S112" si="37">SUM(C113:C114)</f>
        <v>50</v>
      </c>
      <c r="D112" s="62">
        <f t="shared" si="37"/>
        <v>109</v>
      </c>
      <c r="E112" s="62">
        <f t="shared" si="37"/>
        <v>40</v>
      </c>
      <c r="F112" s="62">
        <f t="shared" si="37"/>
        <v>152</v>
      </c>
      <c r="G112" s="62">
        <f t="shared" si="37"/>
        <v>60</v>
      </c>
      <c r="H112" s="62">
        <f t="shared" si="37"/>
        <v>0</v>
      </c>
      <c r="I112" s="62">
        <f t="shared" si="37"/>
        <v>0</v>
      </c>
      <c r="J112" s="62">
        <f t="shared" si="37"/>
        <v>0</v>
      </c>
      <c r="K112" s="62">
        <f t="shared" si="37"/>
        <v>0</v>
      </c>
      <c r="L112" s="62">
        <f t="shared" si="37"/>
        <v>0</v>
      </c>
      <c r="M112" s="62">
        <f t="shared" si="37"/>
        <v>0</v>
      </c>
      <c r="N112" s="62">
        <f t="shared" si="37"/>
        <v>0</v>
      </c>
      <c r="O112" s="62">
        <f t="shared" si="37"/>
        <v>0</v>
      </c>
      <c r="P112" s="62">
        <f t="shared" si="37"/>
        <v>0</v>
      </c>
      <c r="Q112" s="62">
        <f t="shared" si="37"/>
        <v>0</v>
      </c>
      <c r="R112" s="62">
        <f t="shared" si="37"/>
        <v>0</v>
      </c>
      <c r="S112" s="62">
        <f t="shared" si="37"/>
        <v>411</v>
      </c>
    </row>
    <row r="113" spans="1:19" s="240" customFormat="1" ht="18" customHeight="1">
      <c r="A113" s="51"/>
      <c r="B113" s="200" t="s">
        <v>39</v>
      </c>
      <c r="C113" s="238">
        <v>40</v>
      </c>
      <c r="D113" s="238">
        <v>19</v>
      </c>
      <c r="E113" s="238">
        <v>16</v>
      </c>
      <c r="F113" s="238">
        <v>152</v>
      </c>
      <c r="G113" s="239">
        <v>50</v>
      </c>
      <c r="H113" s="238"/>
      <c r="I113" s="238"/>
      <c r="J113" s="238"/>
      <c r="K113" s="238"/>
      <c r="L113" s="238"/>
      <c r="M113" s="238"/>
      <c r="N113" s="238"/>
      <c r="O113" s="238"/>
      <c r="P113" s="238"/>
      <c r="Q113" s="238"/>
      <c r="R113" s="238"/>
      <c r="S113" s="207">
        <f>SUM(C113:R113)</f>
        <v>277</v>
      </c>
    </row>
    <row r="114" spans="1:19" s="240" customFormat="1" ht="18" customHeight="1">
      <c r="A114" s="51"/>
      <c r="B114" s="200" t="s">
        <v>229</v>
      </c>
      <c r="C114" s="238">
        <v>10</v>
      </c>
      <c r="D114" s="238">
        <v>90</v>
      </c>
      <c r="E114" s="238">
        <v>24</v>
      </c>
      <c r="F114" s="238"/>
      <c r="G114" s="239">
        <v>10</v>
      </c>
      <c r="H114" s="238"/>
      <c r="I114" s="238"/>
      <c r="J114" s="238"/>
      <c r="K114" s="238"/>
      <c r="L114" s="238"/>
      <c r="M114" s="238"/>
      <c r="N114" s="238"/>
      <c r="O114" s="238"/>
      <c r="P114" s="238"/>
      <c r="Q114" s="238"/>
      <c r="R114" s="238"/>
      <c r="S114" s="207">
        <f>SUM(C114:R114)</f>
        <v>134</v>
      </c>
    </row>
    <row r="115" spans="1:19" s="236" customFormat="1" ht="18" customHeight="1">
      <c r="A115" s="51">
        <v>1</v>
      </c>
      <c r="B115" s="50" t="s">
        <v>54</v>
      </c>
      <c r="C115" s="62">
        <f t="shared" ref="C115:S115" si="38">SUM(C116:C117)</f>
        <v>0</v>
      </c>
      <c r="D115" s="62">
        <f t="shared" si="38"/>
        <v>127</v>
      </c>
      <c r="E115" s="62">
        <f t="shared" si="38"/>
        <v>21</v>
      </c>
      <c r="F115" s="62">
        <f t="shared" si="38"/>
        <v>55</v>
      </c>
      <c r="G115" s="62">
        <f>SUM(G116:G117)</f>
        <v>0</v>
      </c>
      <c r="H115" s="62">
        <f t="shared" ref="H115" si="39">SUM(H116:H117)</f>
        <v>0</v>
      </c>
      <c r="I115" s="62">
        <f t="shared" si="38"/>
        <v>0</v>
      </c>
      <c r="J115" s="62">
        <f t="shared" si="38"/>
        <v>0</v>
      </c>
      <c r="K115" s="62">
        <f t="shared" si="38"/>
        <v>0</v>
      </c>
      <c r="L115" s="62">
        <f t="shared" si="38"/>
        <v>0</v>
      </c>
      <c r="M115" s="62">
        <f t="shared" si="38"/>
        <v>0</v>
      </c>
      <c r="N115" s="62">
        <f t="shared" si="38"/>
        <v>0</v>
      </c>
      <c r="O115" s="62">
        <f t="shared" si="38"/>
        <v>0</v>
      </c>
      <c r="P115" s="62">
        <f t="shared" si="38"/>
        <v>0</v>
      </c>
      <c r="Q115" s="62">
        <f t="shared" si="38"/>
        <v>0</v>
      </c>
      <c r="R115" s="62">
        <f t="shared" si="38"/>
        <v>0</v>
      </c>
      <c r="S115" s="62">
        <f t="shared" si="38"/>
        <v>203</v>
      </c>
    </row>
    <row r="116" spans="1:19" s="240" customFormat="1" ht="18" customHeight="1">
      <c r="A116" s="51"/>
      <c r="B116" s="200" t="s">
        <v>39</v>
      </c>
      <c r="C116" s="238"/>
      <c r="D116" s="239">
        <v>41</v>
      </c>
      <c r="E116" s="239">
        <v>20</v>
      </c>
      <c r="F116" s="238">
        <v>55</v>
      </c>
      <c r="G116" s="238"/>
      <c r="H116" s="238"/>
      <c r="I116" s="238"/>
      <c r="J116" s="238"/>
      <c r="K116" s="238"/>
      <c r="L116" s="238"/>
      <c r="M116" s="238"/>
      <c r="N116" s="238"/>
      <c r="O116" s="238"/>
      <c r="P116" s="238"/>
      <c r="Q116" s="238"/>
      <c r="R116" s="238"/>
      <c r="S116" s="207">
        <f>SUM(C116:R116)</f>
        <v>116</v>
      </c>
    </row>
    <row r="117" spans="1:19" s="240" customFormat="1" ht="18" customHeight="1">
      <c r="A117" s="51"/>
      <c r="B117" s="200" t="s">
        <v>229</v>
      </c>
      <c r="C117" s="238"/>
      <c r="D117" s="238">
        <v>86</v>
      </c>
      <c r="E117" s="238">
        <v>1</v>
      </c>
      <c r="F117" s="238"/>
      <c r="G117" s="238"/>
      <c r="H117" s="238"/>
      <c r="I117" s="238"/>
      <c r="J117" s="238"/>
      <c r="K117" s="238"/>
      <c r="L117" s="238"/>
      <c r="M117" s="238"/>
      <c r="N117" s="238"/>
      <c r="O117" s="238"/>
      <c r="P117" s="238"/>
      <c r="Q117" s="238"/>
      <c r="R117" s="238"/>
      <c r="S117" s="207">
        <f>SUM(C117:R117)</f>
        <v>87</v>
      </c>
    </row>
    <row r="118" spans="1:19" s="199" customFormat="1" ht="18" customHeight="1">
      <c r="A118" s="51">
        <v>1</v>
      </c>
      <c r="B118" s="50" t="s">
        <v>235</v>
      </c>
      <c r="C118" s="62">
        <f t="shared" ref="C118:R118" si="40">SUM(C119:C120)</f>
        <v>1</v>
      </c>
      <c r="D118" s="62">
        <f t="shared" si="40"/>
        <v>0</v>
      </c>
      <c r="E118" s="62">
        <f t="shared" si="40"/>
        <v>0</v>
      </c>
      <c r="F118" s="62">
        <f t="shared" si="40"/>
        <v>0</v>
      </c>
      <c r="G118" s="62">
        <f t="shared" si="40"/>
        <v>0</v>
      </c>
      <c r="H118" s="62">
        <f t="shared" si="40"/>
        <v>0</v>
      </c>
      <c r="I118" s="62">
        <f t="shared" si="40"/>
        <v>0</v>
      </c>
      <c r="J118" s="62">
        <f t="shared" si="40"/>
        <v>0</v>
      </c>
      <c r="K118" s="62">
        <f t="shared" si="40"/>
        <v>0</v>
      </c>
      <c r="L118" s="62">
        <f t="shared" si="40"/>
        <v>0</v>
      </c>
      <c r="M118" s="62">
        <f t="shared" si="40"/>
        <v>0</v>
      </c>
      <c r="N118" s="62">
        <f t="shared" si="40"/>
        <v>0</v>
      </c>
      <c r="O118" s="62">
        <f t="shared" si="40"/>
        <v>0</v>
      </c>
      <c r="P118" s="62">
        <f t="shared" si="40"/>
        <v>0</v>
      </c>
      <c r="Q118" s="62">
        <f t="shared" si="40"/>
        <v>0</v>
      </c>
      <c r="R118" s="62">
        <f t="shared" si="40"/>
        <v>0</v>
      </c>
      <c r="S118" s="62">
        <f>SUM(S119:S120)</f>
        <v>1</v>
      </c>
    </row>
    <row r="119" spans="1:19" s="70" customFormat="1" ht="18" customHeight="1">
      <c r="A119" s="51"/>
      <c r="B119" s="200" t="s">
        <v>39</v>
      </c>
      <c r="C119" s="56">
        <v>1</v>
      </c>
      <c r="D119" s="220"/>
      <c r="E119" s="56"/>
      <c r="F119" s="56"/>
      <c r="G119" s="220"/>
      <c r="H119" s="220"/>
      <c r="I119" s="220"/>
      <c r="J119" s="220"/>
      <c r="K119" s="220"/>
      <c r="L119" s="220"/>
      <c r="M119" s="220"/>
      <c r="N119" s="56"/>
      <c r="O119" s="56"/>
      <c r="P119" s="56"/>
      <c r="Q119" s="56"/>
      <c r="R119" s="220"/>
      <c r="S119" s="207">
        <f>SUM(C119:R119)</f>
        <v>1</v>
      </c>
    </row>
    <row r="120" spans="1:19" s="70" customFormat="1" ht="18" customHeight="1">
      <c r="A120" s="51"/>
      <c r="B120" s="200" t="s">
        <v>229</v>
      </c>
      <c r="C120" s="56"/>
      <c r="D120" s="220"/>
      <c r="E120" s="56"/>
      <c r="F120" s="56"/>
      <c r="G120" s="220"/>
      <c r="H120" s="220"/>
      <c r="I120" s="220"/>
      <c r="J120" s="220"/>
      <c r="K120" s="220"/>
      <c r="L120" s="220"/>
      <c r="M120" s="220"/>
      <c r="N120" s="56"/>
      <c r="O120" s="56"/>
      <c r="P120" s="56"/>
      <c r="Q120" s="56"/>
      <c r="R120" s="220"/>
      <c r="S120" s="207">
        <f>SUM(C120:R120)</f>
        <v>0</v>
      </c>
    </row>
    <row r="121" spans="1:19" s="241" customFormat="1" ht="18" hidden="1" customHeight="1">
      <c r="A121" s="232">
        <v>3</v>
      </c>
      <c r="B121" s="234" t="s">
        <v>98</v>
      </c>
      <c r="C121" s="48">
        <f>C112+C109+C106+C100+C97+C94+C91+C88+C103+C115+C85+C118</f>
        <v>1706</v>
      </c>
      <c r="D121" s="48">
        <f t="shared" ref="D121:R123" si="41">D112+D109+D106+D100+D97+D94+D91+D88+D103+D115+D85+D118</f>
        <v>3557</v>
      </c>
      <c r="E121" s="48">
        <f t="shared" si="41"/>
        <v>157</v>
      </c>
      <c r="F121" s="48">
        <f t="shared" si="41"/>
        <v>3767</v>
      </c>
      <c r="G121" s="48">
        <f t="shared" si="41"/>
        <v>532</v>
      </c>
      <c r="H121" s="48">
        <f t="shared" si="41"/>
        <v>1000</v>
      </c>
      <c r="I121" s="48">
        <f t="shared" si="41"/>
        <v>0</v>
      </c>
      <c r="J121" s="48">
        <f t="shared" si="41"/>
        <v>25</v>
      </c>
      <c r="K121" s="48">
        <f t="shared" si="41"/>
        <v>0</v>
      </c>
      <c r="L121" s="48">
        <f t="shared" si="41"/>
        <v>0</v>
      </c>
      <c r="M121" s="48">
        <f t="shared" si="41"/>
        <v>0</v>
      </c>
      <c r="N121" s="48">
        <f t="shared" si="41"/>
        <v>0</v>
      </c>
      <c r="O121" s="48">
        <f t="shared" si="41"/>
        <v>0</v>
      </c>
      <c r="P121" s="48">
        <f t="shared" si="41"/>
        <v>0</v>
      </c>
      <c r="Q121" s="48">
        <f t="shared" si="41"/>
        <v>0</v>
      </c>
      <c r="R121" s="48">
        <f t="shared" si="41"/>
        <v>0</v>
      </c>
      <c r="S121" s="49">
        <f>S112+S109+S106+S100+S97+S94+S91+S88+S103+S115+S85+S118</f>
        <v>10744</v>
      </c>
    </row>
    <row r="122" spans="1:19" s="240" customFormat="1" ht="18" hidden="1" customHeight="1" outlineLevel="1">
      <c r="A122" s="51"/>
      <c r="B122" s="200" t="s">
        <v>39</v>
      </c>
      <c r="C122" s="216">
        <f>C113+C110+C107+C101+C98+C95+C92+C89+C104+C116+C86+C119</f>
        <v>1348</v>
      </c>
      <c r="D122" s="216">
        <f t="shared" si="41"/>
        <v>2085</v>
      </c>
      <c r="E122" s="216">
        <f t="shared" si="41"/>
        <v>87</v>
      </c>
      <c r="F122" s="216">
        <f t="shared" si="41"/>
        <v>3767</v>
      </c>
      <c r="G122" s="216">
        <f t="shared" si="41"/>
        <v>456</v>
      </c>
      <c r="H122" s="216">
        <f t="shared" si="41"/>
        <v>1000</v>
      </c>
      <c r="I122" s="216">
        <f t="shared" si="41"/>
        <v>0</v>
      </c>
      <c r="J122" s="216">
        <f t="shared" si="41"/>
        <v>20</v>
      </c>
      <c r="K122" s="216">
        <f t="shared" si="41"/>
        <v>0</v>
      </c>
      <c r="L122" s="216">
        <f t="shared" si="41"/>
        <v>0</v>
      </c>
      <c r="M122" s="216">
        <f t="shared" si="41"/>
        <v>0</v>
      </c>
      <c r="N122" s="216">
        <f t="shared" si="41"/>
        <v>0</v>
      </c>
      <c r="O122" s="216">
        <f t="shared" si="41"/>
        <v>0</v>
      </c>
      <c r="P122" s="216">
        <f t="shared" si="41"/>
        <v>0</v>
      </c>
      <c r="Q122" s="216">
        <f t="shared" si="41"/>
        <v>0</v>
      </c>
      <c r="R122" s="216">
        <f t="shared" si="41"/>
        <v>0</v>
      </c>
      <c r="S122" s="202">
        <f>SUM(C122:R122)</f>
        <v>8763</v>
      </c>
    </row>
    <row r="123" spans="1:19" s="240" customFormat="1" ht="18" hidden="1" customHeight="1" outlineLevel="1">
      <c r="A123" s="51"/>
      <c r="B123" s="200" t="s">
        <v>229</v>
      </c>
      <c r="C123" s="216">
        <f>C114+C111+C108+C102+C99+C96+C93+C90+C105+C117+C87+C120</f>
        <v>358</v>
      </c>
      <c r="D123" s="216">
        <f t="shared" si="41"/>
        <v>1472</v>
      </c>
      <c r="E123" s="216">
        <f t="shared" si="41"/>
        <v>70</v>
      </c>
      <c r="F123" s="216">
        <f t="shared" si="41"/>
        <v>0</v>
      </c>
      <c r="G123" s="216">
        <f t="shared" si="41"/>
        <v>76</v>
      </c>
      <c r="H123" s="216">
        <f t="shared" si="41"/>
        <v>0</v>
      </c>
      <c r="I123" s="216">
        <f t="shared" si="41"/>
        <v>0</v>
      </c>
      <c r="J123" s="216">
        <f t="shared" si="41"/>
        <v>5</v>
      </c>
      <c r="K123" s="216">
        <f t="shared" si="41"/>
        <v>0</v>
      </c>
      <c r="L123" s="216">
        <f t="shared" si="41"/>
        <v>0</v>
      </c>
      <c r="M123" s="216">
        <f t="shared" si="41"/>
        <v>0</v>
      </c>
      <c r="N123" s="216">
        <f t="shared" si="41"/>
        <v>0</v>
      </c>
      <c r="O123" s="216">
        <f t="shared" si="41"/>
        <v>0</v>
      </c>
      <c r="P123" s="216">
        <f t="shared" si="41"/>
        <v>0</v>
      </c>
      <c r="Q123" s="216">
        <f t="shared" si="41"/>
        <v>0</v>
      </c>
      <c r="R123" s="216">
        <f t="shared" si="41"/>
        <v>0</v>
      </c>
      <c r="S123" s="202">
        <f>SUM(C123:R123)</f>
        <v>1981</v>
      </c>
    </row>
    <row r="124" spans="1:19" s="242" customFormat="1" ht="18" customHeight="1" collapsed="1">
      <c r="A124" s="51">
        <v>1</v>
      </c>
      <c r="B124" s="50" t="s">
        <v>236</v>
      </c>
      <c r="C124" s="62">
        <f t="shared" ref="C124:S124" si="42">SUM(C125:C126)</f>
        <v>0</v>
      </c>
      <c r="D124" s="62">
        <f t="shared" si="42"/>
        <v>0</v>
      </c>
      <c r="E124" s="62">
        <f t="shared" si="42"/>
        <v>0</v>
      </c>
      <c r="F124" s="62">
        <f t="shared" si="42"/>
        <v>0</v>
      </c>
      <c r="G124" s="62">
        <f t="shared" si="42"/>
        <v>0</v>
      </c>
      <c r="H124" s="62">
        <f t="shared" si="42"/>
        <v>0</v>
      </c>
      <c r="I124" s="62">
        <f t="shared" si="42"/>
        <v>0</v>
      </c>
      <c r="J124" s="62">
        <f t="shared" si="42"/>
        <v>45</v>
      </c>
      <c r="K124" s="62">
        <f t="shared" si="42"/>
        <v>0</v>
      </c>
      <c r="L124" s="62">
        <f t="shared" si="42"/>
        <v>0</v>
      </c>
      <c r="M124" s="62">
        <f t="shared" si="42"/>
        <v>87</v>
      </c>
      <c r="N124" s="62">
        <f t="shared" si="42"/>
        <v>0</v>
      </c>
      <c r="O124" s="62">
        <f t="shared" si="42"/>
        <v>0</v>
      </c>
      <c r="P124" s="62">
        <f t="shared" si="42"/>
        <v>0</v>
      </c>
      <c r="Q124" s="62">
        <f t="shared" si="42"/>
        <v>0</v>
      </c>
      <c r="R124" s="62">
        <f t="shared" si="42"/>
        <v>0</v>
      </c>
      <c r="S124" s="62">
        <f t="shared" si="42"/>
        <v>132</v>
      </c>
    </row>
    <row r="125" spans="1:19" s="70" customFormat="1" ht="18" customHeight="1">
      <c r="A125" s="51"/>
      <c r="B125" s="200" t="s">
        <v>39</v>
      </c>
      <c r="C125" s="71"/>
      <c r="D125" s="71"/>
      <c r="E125" s="71"/>
      <c r="F125" s="71"/>
      <c r="G125" s="71"/>
      <c r="H125" s="71"/>
      <c r="I125" s="71"/>
      <c r="J125" s="71">
        <v>40</v>
      </c>
      <c r="K125" s="71"/>
      <c r="L125" s="71"/>
      <c r="M125" s="71">
        <v>82</v>
      </c>
      <c r="N125" s="71"/>
      <c r="O125" s="71"/>
      <c r="P125" s="71"/>
      <c r="Q125" s="71"/>
      <c r="R125" s="71"/>
      <c r="S125" s="207">
        <f>SUM(C125:R125)</f>
        <v>122</v>
      </c>
    </row>
    <row r="126" spans="1:19" s="70" customFormat="1" ht="18" customHeight="1">
      <c r="A126" s="51"/>
      <c r="B126" s="200" t="s">
        <v>229</v>
      </c>
      <c r="C126" s="71"/>
      <c r="D126" s="71"/>
      <c r="E126" s="71"/>
      <c r="F126" s="71"/>
      <c r="G126" s="71"/>
      <c r="H126" s="71"/>
      <c r="I126" s="71"/>
      <c r="J126" s="71">
        <v>5</v>
      </c>
      <c r="K126" s="71"/>
      <c r="L126" s="71"/>
      <c r="M126" s="71">
        <v>5</v>
      </c>
      <c r="N126" s="71"/>
      <c r="O126" s="71"/>
      <c r="P126" s="71"/>
      <c r="Q126" s="71"/>
      <c r="R126" s="71"/>
      <c r="S126" s="207">
        <f>SUM(C126:R126)</f>
        <v>10</v>
      </c>
    </row>
    <row r="127" spans="1:19" s="240" customFormat="1" ht="18" customHeight="1">
      <c r="A127" s="51">
        <v>1</v>
      </c>
      <c r="B127" s="50" t="s">
        <v>237</v>
      </c>
      <c r="C127" s="62">
        <f t="shared" ref="C127:S127" si="43">SUM(C128:C129)</f>
        <v>0</v>
      </c>
      <c r="D127" s="62">
        <f t="shared" si="43"/>
        <v>0</v>
      </c>
      <c r="E127" s="62">
        <f t="shared" si="43"/>
        <v>0</v>
      </c>
      <c r="F127" s="62">
        <f t="shared" si="43"/>
        <v>0</v>
      </c>
      <c r="G127" s="62">
        <f t="shared" si="43"/>
        <v>0</v>
      </c>
      <c r="H127" s="62">
        <f t="shared" si="43"/>
        <v>0</v>
      </c>
      <c r="I127" s="62">
        <f t="shared" si="43"/>
        <v>0</v>
      </c>
      <c r="J127" s="62">
        <f t="shared" si="43"/>
        <v>65</v>
      </c>
      <c r="K127" s="62">
        <f t="shared" si="43"/>
        <v>0</v>
      </c>
      <c r="L127" s="62">
        <f t="shared" si="43"/>
        <v>0</v>
      </c>
      <c r="M127" s="62">
        <f t="shared" si="43"/>
        <v>95</v>
      </c>
      <c r="N127" s="62">
        <f t="shared" si="43"/>
        <v>0</v>
      </c>
      <c r="O127" s="62">
        <f t="shared" si="43"/>
        <v>0</v>
      </c>
      <c r="P127" s="62">
        <f t="shared" si="43"/>
        <v>0</v>
      </c>
      <c r="Q127" s="62">
        <f t="shared" si="43"/>
        <v>0</v>
      </c>
      <c r="R127" s="62">
        <f t="shared" si="43"/>
        <v>0</v>
      </c>
      <c r="S127" s="62">
        <f t="shared" si="43"/>
        <v>160</v>
      </c>
    </row>
    <row r="128" spans="1:19" s="240" customFormat="1" ht="18" customHeight="1">
      <c r="A128" s="51"/>
      <c r="B128" s="200" t="s">
        <v>39</v>
      </c>
      <c r="C128" s="71"/>
      <c r="D128" s="71"/>
      <c r="E128" s="71"/>
      <c r="F128" s="71"/>
      <c r="G128" s="71"/>
      <c r="H128" s="71"/>
      <c r="I128" s="71"/>
      <c r="J128" s="71">
        <v>60</v>
      </c>
      <c r="K128" s="71"/>
      <c r="L128" s="71"/>
      <c r="M128" s="71">
        <v>88</v>
      </c>
      <c r="N128" s="71"/>
      <c r="O128" s="71"/>
      <c r="P128" s="71"/>
      <c r="Q128" s="71"/>
      <c r="R128" s="71"/>
      <c r="S128" s="207">
        <f>SUM(C128:R128)</f>
        <v>148</v>
      </c>
    </row>
    <row r="129" spans="1:20" s="240" customFormat="1" ht="18" customHeight="1">
      <c r="A129" s="51"/>
      <c r="B129" s="200" t="s">
        <v>229</v>
      </c>
      <c r="C129" s="71"/>
      <c r="D129" s="71"/>
      <c r="E129" s="71"/>
      <c r="F129" s="71"/>
      <c r="G129" s="71"/>
      <c r="H129" s="71"/>
      <c r="I129" s="71"/>
      <c r="J129" s="71">
        <v>5</v>
      </c>
      <c r="K129" s="71"/>
      <c r="L129" s="71"/>
      <c r="M129" s="71">
        <v>7</v>
      </c>
      <c r="N129" s="71"/>
      <c r="O129" s="71"/>
      <c r="P129" s="71"/>
      <c r="Q129" s="71"/>
      <c r="R129" s="71"/>
      <c r="S129" s="207">
        <f>SUM(C129:R129)</f>
        <v>12</v>
      </c>
    </row>
    <row r="130" spans="1:20" s="199" customFormat="1" ht="18" customHeight="1">
      <c r="A130" s="51">
        <v>1</v>
      </c>
      <c r="B130" s="50" t="s">
        <v>100</v>
      </c>
      <c r="C130" s="62">
        <f t="shared" ref="C130:S130" si="44">SUM(C131:C132)</f>
        <v>0</v>
      </c>
      <c r="D130" s="62">
        <f t="shared" si="44"/>
        <v>0</v>
      </c>
      <c r="E130" s="62">
        <f t="shared" si="44"/>
        <v>0</v>
      </c>
      <c r="F130" s="62">
        <f t="shared" si="44"/>
        <v>0</v>
      </c>
      <c r="G130" s="62">
        <f t="shared" si="44"/>
        <v>0</v>
      </c>
      <c r="H130" s="62">
        <f t="shared" si="44"/>
        <v>0</v>
      </c>
      <c r="I130" s="62">
        <f t="shared" si="44"/>
        <v>0</v>
      </c>
      <c r="J130" s="62">
        <f t="shared" si="44"/>
        <v>625</v>
      </c>
      <c r="K130" s="62">
        <f t="shared" si="44"/>
        <v>578</v>
      </c>
      <c r="L130" s="62">
        <f t="shared" si="44"/>
        <v>220</v>
      </c>
      <c r="M130" s="62">
        <f t="shared" si="44"/>
        <v>0</v>
      </c>
      <c r="N130" s="62">
        <f t="shared" si="44"/>
        <v>0</v>
      </c>
      <c r="O130" s="62">
        <f t="shared" si="44"/>
        <v>0</v>
      </c>
      <c r="P130" s="62">
        <f t="shared" si="44"/>
        <v>0</v>
      </c>
      <c r="Q130" s="62">
        <f t="shared" si="44"/>
        <v>0</v>
      </c>
      <c r="R130" s="62">
        <f t="shared" si="44"/>
        <v>0</v>
      </c>
      <c r="S130" s="62">
        <f t="shared" si="44"/>
        <v>1423</v>
      </c>
      <c r="T130" s="236"/>
    </row>
    <row r="131" spans="1:20" s="70" customFormat="1" ht="18" customHeight="1">
      <c r="A131" s="51"/>
      <c r="B131" s="200" t="s">
        <v>39</v>
      </c>
      <c r="C131" s="238"/>
      <c r="D131" s="238"/>
      <c r="E131" s="238"/>
      <c r="F131" s="238"/>
      <c r="G131" s="238"/>
      <c r="H131" s="238"/>
      <c r="I131" s="238"/>
      <c r="J131" s="239">
        <v>360</v>
      </c>
      <c r="K131" s="238">
        <v>526</v>
      </c>
      <c r="L131" s="238">
        <v>220</v>
      </c>
      <c r="M131" s="238"/>
      <c r="N131" s="238"/>
      <c r="O131" s="238"/>
      <c r="P131" s="238"/>
      <c r="Q131" s="238"/>
      <c r="R131" s="238"/>
      <c r="S131" s="207">
        <f>SUM(C131:R131)</f>
        <v>1106</v>
      </c>
    </row>
    <row r="132" spans="1:20" s="70" customFormat="1" ht="18" customHeight="1">
      <c r="A132" s="51"/>
      <c r="B132" s="200" t="s">
        <v>229</v>
      </c>
      <c r="C132" s="238"/>
      <c r="D132" s="238"/>
      <c r="E132" s="238"/>
      <c r="F132" s="238"/>
      <c r="G132" s="238"/>
      <c r="H132" s="238"/>
      <c r="I132" s="238"/>
      <c r="J132" s="239">
        <v>265</v>
      </c>
      <c r="K132" s="238">
        <v>52</v>
      </c>
      <c r="L132" s="239"/>
      <c r="M132" s="238"/>
      <c r="N132" s="238"/>
      <c r="O132" s="238"/>
      <c r="P132" s="238"/>
      <c r="Q132" s="238"/>
      <c r="R132" s="238"/>
      <c r="S132" s="207">
        <f>SUM(C132:R132)</f>
        <v>317</v>
      </c>
    </row>
    <row r="133" spans="1:20" s="223" customFormat="1" ht="18" customHeight="1">
      <c r="A133" s="51">
        <v>1</v>
      </c>
      <c r="B133" s="50" t="s">
        <v>101</v>
      </c>
      <c r="C133" s="62">
        <f t="shared" ref="C133:S133" si="45">SUM(C134:C135)</f>
        <v>0</v>
      </c>
      <c r="D133" s="62">
        <f t="shared" si="45"/>
        <v>0</v>
      </c>
      <c r="E133" s="62">
        <f t="shared" si="45"/>
        <v>0</v>
      </c>
      <c r="F133" s="62">
        <f t="shared" si="45"/>
        <v>0</v>
      </c>
      <c r="G133" s="62">
        <f t="shared" si="45"/>
        <v>0</v>
      </c>
      <c r="H133" s="62">
        <f t="shared" si="45"/>
        <v>0</v>
      </c>
      <c r="I133" s="62">
        <f t="shared" si="45"/>
        <v>240</v>
      </c>
      <c r="J133" s="62">
        <f t="shared" si="45"/>
        <v>1264</v>
      </c>
      <c r="K133" s="62">
        <f t="shared" si="45"/>
        <v>1</v>
      </c>
      <c r="L133" s="62">
        <f t="shared" si="45"/>
        <v>520</v>
      </c>
      <c r="M133" s="62">
        <f t="shared" si="45"/>
        <v>0</v>
      </c>
      <c r="N133" s="62">
        <f t="shared" si="45"/>
        <v>0</v>
      </c>
      <c r="O133" s="62">
        <f t="shared" si="45"/>
        <v>0</v>
      </c>
      <c r="P133" s="62">
        <f t="shared" si="45"/>
        <v>0</v>
      </c>
      <c r="Q133" s="62">
        <f t="shared" si="45"/>
        <v>0</v>
      </c>
      <c r="R133" s="62">
        <f t="shared" si="45"/>
        <v>0</v>
      </c>
      <c r="S133" s="62">
        <f t="shared" si="45"/>
        <v>2025</v>
      </c>
    </row>
    <row r="134" spans="1:20" s="231" customFormat="1" ht="18" customHeight="1">
      <c r="A134" s="51"/>
      <c r="B134" s="200" t="s">
        <v>39</v>
      </c>
      <c r="C134" s="238"/>
      <c r="D134" s="238"/>
      <c r="E134" s="238"/>
      <c r="F134" s="238"/>
      <c r="G134" s="238"/>
      <c r="H134" s="238"/>
      <c r="I134" s="238">
        <v>150</v>
      </c>
      <c r="J134" s="239">
        <v>871</v>
      </c>
      <c r="K134" s="238">
        <v>1</v>
      </c>
      <c r="L134" s="238">
        <v>520</v>
      </c>
      <c r="M134" s="238"/>
      <c r="N134" s="238"/>
      <c r="O134" s="238"/>
      <c r="P134" s="238"/>
      <c r="Q134" s="238"/>
      <c r="R134" s="238"/>
      <c r="S134" s="207">
        <f>SUM(C134:R134)</f>
        <v>1542</v>
      </c>
    </row>
    <row r="135" spans="1:20" s="231" customFormat="1" ht="18" customHeight="1">
      <c r="A135" s="51"/>
      <c r="B135" s="200" t="s">
        <v>229</v>
      </c>
      <c r="C135" s="238"/>
      <c r="D135" s="238"/>
      <c r="E135" s="238"/>
      <c r="F135" s="238"/>
      <c r="G135" s="238"/>
      <c r="H135" s="238"/>
      <c r="I135" s="239">
        <v>90</v>
      </c>
      <c r="J135" s="239">
        <v>393</v>
      </c>
      <c r="K135" s="238"/>
      <c r="L135" s="239"/>
      <c r="M135" s="238"/>
      <c r="N135" s="238"/>
      <c r="O135" s="238"/>
      <c r="P135" s="238"/>
      <c r="Q135" s="238"/>
      <c r="R135" s="238"/>
      <c r="S135" s="207">
        <f>SUM(C135:R135)</f>
        <v>483</v>
      </c>
    </row>
    <row r="136" spans="1:20" s="223" customFormat="1" ht="27.75" customHeight="1">
      <c r="A136" s="51">
        <v>1</v>
      </c>
      <c r="B136" s="50" t="s">
        <v>99</v>
      </c>
      <c r="C136" s="62">
        <f t="shared" ref="C136:S136" si="46">SUM(C137:C138)</f>
        <v>0</v>
      </c>
      <c r="D136" s="62">
        <f t="shared" si="46"/>
        <v>0</v>
      </c>
      <c r="E136" s="62">
        <f t="shared" si="46"/>
        <v>0</v>
      </c>
      <c r="F136" s="62">
        <f t="shared" si="46"/>
        <v>0</v>
      </c>
      <c r="G136" s="62">
        <f t="shared" si="46"/>
        <v>0</v>
      </c>
      <c r="H136" s="62">
        <f t="shared" si="46"/>
        <v>0</v>
      </c>
      <c r="I136" s="62">
        <f t="shared" si="46"/>
        <v>402</v>
      </c>
      <c r="J136" s="62">
        <f t="shared" si="46"/>
        <v>570</v>
      </c>
      <c r="K136" s="62">
        <f t="shared" si="46"/>
        <v>0</v>
      </c>
      <c r="L136" s="62">
        <f t="shared" si="46"/>
        <v>1280</v>
      </c>
      <c r="M136" s="62">
        <f t="shared" si="46"/>
        <v>708</v>
      </c>
      <c r="N136" s="62">
        <f t="shared" si="46"/>
        <v>0</v>
      </c>
      <c r="O136" s="62">
        <f t="shared" si="46"/>
        <v>0</v>
      </c>
      <c r="P136" s="62">
        <f t="shared" si="46"/>
        <v>0</v>
      </c>
      <c r="Q136" s="62">
        <f t="shared" si="46"/>
        <v>0</v>
      </c>
      <c r="R136" s="62">
        <f t="shared" si="46"/>
        <v>0</v>
      </c>
      <c r="S136" s="62">
        <f t="shared" si="46"/>
        <v>2960</v>
      </c>
    </row>
    <row r="137" spans="1:20" s="231" customFormat="1" ht="18" customHeight="1">
      <c r="A137" s="51"/>
      <c r="B137" s="200" t="s">
        <v>39</v>
      </c>
      <c r="C137" s="220"/>
      <c r="D137" s="220"/>
      <c r="E137" s="220"/>
      <c r="F137" s="220"/>
      <c r="G137" s="220"/>
      <c r="H137" s="220"/>
      <c r="I137" s="220">
        <v>275</v>
      </c>
      <c r="J137" s="220">
        <v>380</v>
      </c>
      <c r="K137" s="220"/>
      <c r="L137" s="220">
        <v>1265</v>
      </c>
      <c r="M137" s="221">
        <v>677</v>
      </c>
      <c r="N137" s="220"/>
      <c r="O137" s="220"/>
      <c r="P137" s="220"/>
      <c r="Q137" s="220"/>
      <c r="R137" s="220"/>
      <c r="S137" s="207">
        <f>SUM(C137:R137)</f>
        <v>2597</v>
      </c>
    </row>
    <row r="138" spans="1:20" s="231" customFormat="1" ht="18" customHeight="1">
      <c r="A138" s="51"/>
      <c r="B138" s="200" t="s">
        <v>229</v>
      </c>
      <c r="C138" s="220"/>
      <c r="D138" s="220"/>
      <c r="E138" s="220"/>
      <c r="F138" s="220"/>
      <c r="G138" s="220"/>
      <c r="H138" s="220"/>
      <c r="I138" s="220">
        <v>127</v>
      </c>
      <c r="J138" s="220">
        <v>190</v>
      </c>
      <c r="K138" s="220"/>
      <c r="L138" s="221">
        <v>15</v>
      </c>
      <c r="M138" s="220">
        <v>31</v>
      </c>
      <c r="N138" s="220"/>
      <c r="O138" s="220"/>
      <c r="P138" s="220"/>
      <c r="Q138" s="220"/>
      <c r="R138" s="220"/>
      <c r="S138" s="207">
        <f>SUM(C138:R138)</f>
        <v>363</v>
      </c>
    </row>
    <row r="139" spans="1:20" s="243" customFormat="1" ht="18" customHeight="1">
      <c r="A139" s="51">
        <v>1</v>
      </c>
      <c r="B139" s="50" t="s">
        <v>102</v>
      </c>
      <c r="C139" s="62">
        <f t="shared" ref="C139:S139" si="47">SUM(C140:C141)</f>
        <v>0</v>
      </c>
      <c r="D139" s="62">
        <f t="shared" si="47"/>
        <v>0</v>
      </c>
      <c r="E139" s="62">
        <f t="shared" si="47"/>
        <v>0</v>
      </c>
      <c r="F139" s="62">
        <f t="shared" si="47"/>
        <v>0</v>
      </c>
      <c r="G139" s="62">
        <f t="shared" si="47"/>
        <v>0</v>
      </c>
      <c r="H139" s="62">
        <f t="shared" si="47"/>
        <v>0</v>
      </c>
      <c r="I139" s="62">
        <f t="shared" si="47"/>
        <v>0</v>
      </c>
      <c r="J139" s="62">
        <f t="shared" si="47"/>
        <v>320</v>
      </c>
      <c r="K139" s="62">
        <f t="shared" si="47"/>
        <v>0</v>
      </c>
      <c r="L139" s="62">
        <f>SUM(L140:L141)</f>
        <v>2680</v>
      </c>
      <c r="M139" s="62">
        <f t="shared" si="47"/>
        <v>0</v>
      </c>
      <c r="N139" s="62">
        <f t="shared" si="47"/>
        <v>0</v>
      </c>
      <c r="O139" s="62">
        <f t="shared" si="47"/>
        <v>0</v>
      </c>
      <c r="P139" s="62">
        <f t="shared" si="47"/>
        <v>0</v>
      </c>
      <c r="Q139" s="62">
        <f t="shared" si="47"/>
        <v>0</v>
      </c>
      <c r="R139" s="62">
        <f t="shared" si="47"/>
        <v>0</v>
      </c>
      <c r="S139" s="62">
        <f t="shared" si="47"/>
        <v>3000</v>
      </c>
    </row>
    <row r="140" spans="1:20" s="244" customFormat="1" ht="18" customHeight="1">
      <c r="A140" s="51"/>
      <c r="B140" s="200" t="s">
        <v>39</v>
      </c>
      <c r="C140" s="238"/>
      <c r="D140" s="238"/>
      <c r="E140" s="238"/>
      <c r="F140" s="238"/>
      <c r="G140" s="238"/>
      <c r="H140" s="238"/>
      <c r="I140" s="238"/>
      <c r="J140" s="238">
        <v>320</v>
      </c>
      <c r="K140" s="238"/>
      <c r="L140" s="239">
        <v>2405</v>
      </c>
      <c r="M140" s="238"/>
      <c r="N140" s="238"/>
      <c r="O140" s="238"/>
      <c r="P140" s="238"/>
      <c r="Q140" s="238"/>
      <c r="R140" s="238"/>
      <c r="S140" s="207">
        <f>SUM(C140:R140)</f>
        <v>2725</v>
      </c>
    </row>
    <row r="141" spans="1:20" s="244" customFormat="1" ht="18" customHeight="1">
      <c r="A141" s="51"/>
      <c r="B141" s="200" t="s">
        <v>229</v>
      </c>
      <c r="C141" s="238"/>
      <c r="D141" s="238"/>
      <c r="E141" s="238"/>
      <c r="F141" s="238"/>
      <c r="G141" s="238"/>
      <c r="H141" s="238"/>
      <c r="I141" s="238"/>
      <c r="J141" s="239"/>
      <c r="K141" s="238"/>
      <c r="L141" s="239">
        <v>275</v>
      </c>
      <c r="M141" s="238"/>
      <c r="N141" s="238"/>
      <c r="O141" s="238"/>
      <c r="P141" s="238"/>
      <c r="Q141" s="238"/>
      <c r="R141" s="238"/>
      <c r="S141" s="207">
        <f>SUM(C141:R141)</f>
        <v>275</v>
      </c>
    </row>
    <row r="142" spans="1:20" s="245" customFormat="1" ht="18" customHeight="1">
      <c r="A142" s="67">
        <v>1</v>
      </c>
      <c r="B142" s="50" t="s">
        <v>50</v>
      </c>
      <c r="C142" s="62">
        <f t="shared" ref="C142:S142" si="48">SUM(C143:C144)</f>
        <v>0</v>
      </c>
      <c r="D142" s="62">
        <f t="shared" si="48"/>
        <v>0</v>
      </c>
      <c r="E142" s="62">
        <f t="shared" si="48"/>
        <v>0</v>
      </c>
      <c r="F142" s="62">
        <f t="shared" si="48"/>
        <v>0</v>
      </c>
      <c r="G142" s="62">
        <f t="shared" si="48"/>
        <v>0</v>
      </c>
      <c r="H142" s="62">
        <f t="shared" si="48"/>
        <v>0</v>
      </c>
      <c r="I142" s="62">
        <f t="shared" si="48"/>
        <v>0</v>
      </c>
      <c r="J142" s="62">
        <f t="shared" si="48"/>
        <v>10</v>
      </c>
      <c r="K142" s="62">
        <f t="shared" si="48"/>
        <v>2207</v>
      </c>
      <c r="L142" s="62">
        <f t="shared" si="48"/>
        <v>0</v>
      </c>
      <c r="M142" s="62">
        <f t="shared" si="48"/>
        <v>0</v>
      </c>
      <c r="N142" s="62">
        <f t="shared" si="48"/>
        <v>0</v>
      </c>
      <c r="O142" s="62">
        <f t="shared" si="48"/>
        <v>0</v>
      </c>
      <c r="P142" s="62">
        <f t="shared" si="48"/>
        <v>0</v>
      </c>
      <c r="Q142" s="62">
        <f t="shared" si="48"/>
        <v>0</v>
      </c>
      <c r="R142" s="62">
        <f t="shared" si="48"/>
        <v>0</v>
      </c>
      <c r="S142" s="62">
        <f t="shared" si="48"/>
        <v>2217</v>
      </c>
    </row>
    <row r="143" spans="1:20" s="226" customFormat="1" ht="18" customHeight="1">
      <c r="A143" s="51"/>
      <c r="B143" s="200" t="s">
        <v>39</v>
      </c>
      <c r="C143" s="56"/>
      <c r="D143" s="56"/>
      <c r="E143" s="56"/>
      <c r="F143" s="56"/>
      <c r="G143" s="56"/>
      <c r="H143" s="56"/>
      <c r="I143" s="56"/>
      <c r="J143" s="56"/>
      <c r="K143" s="56">
        <v>1901</v>
      </c>
      <c r="L143" s="56"/>
      <c r="M143" s="56"/>
      <c r="N143" s="56"/>
      <c r="O143" s="56"/>
      <c r="P143" s="56"/>
      <c r="Q143" s="56"/>
      <c r="R143" s="56"/>
      <c r="S143" s="207">
        <f>SUM(C143:R143)</f>
        <v>1901</v>
      </c>
    </row>
    <row r="144" spans="1:20" s="226" customFormat="1" ht="18" customHeight="1">
      <c r="A144" s="51"/>
      <c r="B144" s="200" t="s">
        <v>229</v>
      </c>
      <c r="C144" s="56"/>
      <c r="D144" s="56"/>
      <c r="E144" s="56"/>
      <c r="F144" s="56"/>
      <c r="G144" s="56"/>
      <c r="H144" s="56"/>
      <c r="I144" s="56"/>
      <c r="J144" s="215">
        <v>10</v>
      </c>
      <c r="K144" s="215">
        <v>306</v>
      </c>
      <c r="L144" s="56"/>
      <c r="M144" s="56"/>
      <c r="N144" s="56"/>
      <c r="O144" s="56"/>
      <c r="P144" s="56"/>
      <c r="Q144" s="56"/>
      <c r="R144" s="56"/>
      <c r="S144" s="207">
        <f>SUM(C144:R144)</f>
        <v>316</v>
      </c>
    </row>
    <row r="145" spans="1:20" s="246" customFormat="1" ht="18" hidden="1" customHeight="1">
      <c r="A145" s="232">
        <v>3</v>
      </c>
      <c r="B145" s="234" t="s">
        <v>103</v>
      </c>
      <c r="C145" s="62">
        <f t="shared" ref="C145:R147" si="49">C139+C136+C133+C130+C127+C124+C142</f>
        <v>0</v>
      </c>
      <c r="D145" s="62">
        <f t="shared" si="49"/>
        <v>0</v>
      </c>
      <c r="E145" s="62">
        <f t="shared" si="49"/>
        <v>0</v>
      </c>
      <c r="F145" s="62">
        <f t="shared" si="49"/>
        <v>0</v>
      </c>
      <c r="G145" s="62">
        <f t="shared" si="49"/>
        <v>0</v>
      </c>
      <c r="H145" s="62">
        <f t="shared" si="49"/>
        <v>0</v>
      </c>
      <c r="I145" s="62">
        <f t="shared" si="49"/>
        <v>642</v>
      </c>
      <c r="J145" s="62">
        <f t="shared" si="49"/>
        <v>2899</v>
      </c>
      <c r="K145" s="62">
        <f>K139+K136+K133+K130+K127+K124+K142</f>
        <v>2786</v>
      </c>
      <c r="L145" s="62">
        <f t="shared" ref="L145:R145" si="50">L139+L136+L133+L130+L127+L124+L142</f>
        <v>4700</v>
      </c>
      <c r="M145" s="62">
        <f t="shared" si="50"/>
        <v>890</v>
      </c>
      <c r="N145" s="62">
        <f t="shared" si="50"/>
        <v>0</v>
      </c>
      <c r="O145" s="62">
        <f t="shared" si="50"/>
        <v>0</v>
      </c>
      <c r="P145" s="62">
        <f t="shared" si="50"/>
        <v>0</v>
      </c>
      <c r="Q145" s="62">
        <f>Q139+Q136+Q133+Q130+Q127+Q124+Q142</f>
        <v>0</v>
      </c>
      <c r="R145" s="62">
        <f t="shared" si="50"/>
        <v>0</v>
      </c>
      <c r="S145" s="198">
        <f>S139+S136+S133+S130+S127+S124+S142</f>
        <v>11917</v>
      </c>
    </row>
    <row r="146" spans="1:20" s="226" customFormat="1" ht="18" hidden="1" customHeight="1" outlineLevel="1">
      <c r="A146" s="51"/>
      <c r="B146" s="200" t="s">
        <v>39</v>
      </c>
      <c r="C146" s="56">
        <f>C140+C137+C134+C131+C128+C125+C143</f>
        <v>0</v>
      </c>
      <c r="D146" s="56">
        <f t="shared" si="49"/>
        <v>0</v>
      </c>
      <c r="E146" s="56">
        <f t="shared" si="49"/>
        <v>0</v>
      </c>
      <c r="F146" s="56">
        <f t="shared" si="49"/>
        <v>0</v>
      </c>
      <c r="G146" s="56">
        <f t="shared" si="49"/>
        <v>0</v>
      </c>
      <c r="H146" s="56">
        <f t="shared" si="49"/>
        <v>0</v>
      </c>
      <c r="I146" s="56">
        <f t="shared" si="49"/>
        <v>425</v>
      </c>
      <c r="J146" s="56">
        <f t="shared" si="49"/>
        <v>2031</v>
      </c>
      <c r="K146" s="56">
        <f t="shared" si="49"/>
        <v>2428</v>
      </c>
      <c r="L146" s="56">
        <f t="shared" si="49"/>
        <v>4410</v>
      </c>
      <c r="M146" s="56">
        <f t="shared" si="49"/>
        <v>847</v>
      </c>
      <c r="N146" s="56">
        <f t="shared" si="49"/>
        <v>0</v>
      </c>
      <c r="O146" s="56">
        <f t="shared" si="49"/>
        <v>0</v>
      </c>
      <c r="P146" s="56">
        <f t="shared" si="49"/>
        <v>0</v>
      </c>
      <c r="Q146" s="56">
        <f t="shared" si="49"/>
        <v>0</v>
      </c>
      <c r="R146" s="56">
        <f t="shared" si="49"/>
        <v>0</v>
      </c>
      <c r="S146" s="202">
        <f>SUM(C146:R146)</f>
        <v>10141</v>
      </c>
    </row>
    <row r="147" spans="1:20" s="226" customFormat="1" ht="18" hidden="1" customHeight="1" outlineLevel="1">
      <c r="A147" s="51"/>
      <c r="B147" s="200" t="s">
        <v>229</v>
      </c>
      <c r="C147" s="56">
        <f>C141+C138+C135+C132+C129+C126+C144</f>
        <v>0</v>
      </c>
      <c r="D147" s="56">
        <f t="shared" si="49"/>
        <v>0</v>
      </c>
      <c r="E147" s="56">
        <f t="shared" si="49"/>
        <v>0</v>
      </c>
      <c r="F147" s="56">
        <f t="shared" si="49"/>
        <v>0</v>
      </c>
      <c r="G147" s="56">
        <f t="shared" si="49"/>
        <v>0</v>
      </c>
      <c r="H147" s="56">
        <f t="shared" si="49"/>
        <v>0</v>
      </c>
      <c r="I147" s="56">
        <f t="shared" si="49"/>
        <v>217</v>
      </c>
      <c r="J147" s="56">
        <f t="shared" si="49"/>
        <v>868</v>
      </c>
      <c r="K147" s="56">
        <f t="shared" si="49"/>
        <v>358</v>
      </c>
      <c r="L147" s="56">
        <f t="shared" si="49"/>
        <v>290</v>
      </c>
      <c r="M147" s="56">
        <f t="shared" si="49"/>
        <v>43</v>
      </c>
      <c r="N147" s="56">
        <f t="shared" si="49"/>
        <v>0</v>
      </c>
      <c r="O147" s="56">
        <f t="shared" si="49"/>
        <v>0</v>
      </c>
      <c r="P147" s="56">
        <f t="shared" si="49"/>
        <v>0</v>
      </c>
      <c r="Q147" s="56">
        <f t="shared" si="49"/>
        <v>0</v>
      </c>
      <c r="R147" s="56">
        <f t="shared" si="49"/>
        <v>0</v>
      </c>
      <c r="S147" s="202">
        <f>SUM(C147:R147)</f>
        <v>1776</v>
      </c>
    </row>
    <row r="148" spans="1:20" s="247" customFormat="1" ht="18" customHeight="1" collapsed="1">
      <c r="A148" s="51">
        <v>1</v>
      </c>
      <c r="B148" s="63" t="s">
        <v>5</v>
      </c>
      <c r="C148" s="62">
        <f t="shared" ref="C148:S148" si="51">SUM(C149:C150)</f>
        <v>0</v>
      </c>
      <c r="D148" s="62">
        <f t="shared" si="51"/>
        <v>17585</v>
      </c>
      <c r="E148" s="62">
        <f t="shared" si="51"/>
        <v>0</v>
      </c>
      <c r="F148" s="62">
        <f t="shared" si="51"/>
        <v>0</v>
      </c>
      <c r="G148" s="62">
        <f t="shared" si="51"/>
        <v>0</v>
      </c>
      <c r="H148" s="62">
        <f t="shared" si="51"/>
        <v>0</v>
      </c>
      <c r="I148" s="62">
        <f t="shared" si="51"/>
        <v>0</v>
      </c>
      <c r="J148" s="62">
        <f t="shared" si="51"/>
        <v>0</v>
      </c>
      <c r="K148" s="62">
        <f t="shared" si="51"/>
        <v>0</v>
      </c>
      <c r="L148" s="62">
        <f t="shared" si="51"/>
        <v>0</v>
      </c>
      <c r="M148" s="62">
        <f t="shared" si="51"/>
        <v>0</v>
      </c>
      <c r="N148" s="62">
        <f t="shared" si="51"/>
        <v>0</v>
      </c>
      <c r="O148" s="62">
        <f t="shared" si="51"/>
        <v>0</v>
      </c>
      <c r="P148" s="62">
        <f t="shared" si="51"/>
        <v>0</v>
      </c>
      <c r="Q148" s="62">
        <f t="shared" si="51"/>
        <v>0</v>
      </c>
      <c r="R148" s="62">
        <f t="shared" si="51"/>
        <v>0</v>
      </c>
      <c r="S148" s="62">
        <f t="shared" si="51"/>
        <v>17585</v>
      </c>
    </row>
    <row r="149" spans="1:20" s="52" customFormat="1" ht="18" customHeight="1">
      <c r="A149" s="51"/>
      <c r="B149" s="200" t="s">
        <v>39</v>
      </c>
      <c r="C149" s="71"/>
      <c r="D149" s="71">
        <v>11701</v>
      </c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207">
        <f>SUM(C149:R149)</f>
        <v>11701</v>
      </c>
    </row>
    <row r="150" spans="1:20" s="52" customFormat="1" ht="18" customHeight="1">
      <c r="A150" s="51"/>
      <c r="B150" s="200" t="s">
        <v>229</v>
      </c>
      <c r="C150" s="71"/>
      <c r="D150" s="71">
        <v>5884</v>
      </c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207">
        <f>SUM(C150:R150)</f>
        <v>5884</v>
      </c>
      <c r="T150" s="225"/>
    </row>
    <row r="151" spans="1:20" s="248" customFormat="1" ht="18" hidden="1" customHeight="1">
      <c r="A151" s="232">
        <v>3</v>
      </c>
      <c r="B151" s="234" t="s">
        <v>238</v>
      </c>
      <c r="C151" s="48">
        <f>C148</f>
        <v>0</v>
      </c>
      <c r="D151" s="48">
        <f t="shared" ref="D151:R151" si="52">D148</f>
        <v>17585</v>
      </c>
      <c r="E151" s="48">
        <f t="shared" si="52"/>
        <v>0</v>
      </c>
      <c r="F151" s="48">
        <f t="shared" si="52"/>
        <v>0</v>
      </c>
      <c r="G151" s="48">
        <f t="shared" si="52"/>
        <v>0</v>
      </c>
      <c r="H151" s="48">
        <f t="shared" si="52"/>
        <v>0</v>
      </c>
      <c r="I151" s="48">
        <f t="shared" si="52"/>
        <v>0</v>
      </c>
      <c r="J151" s="48">
        <f t="shared" si="52"/>
        <v>0</v>
      </c>
      <c r="K151" s="48">
        <f t="shared" si="52"/>
        <v>0</v>
      </c>
      <c r="L151" s="48">
        <f t="shared" si="52"/>
        <v>0</v>
      </c>
      <c r="M151" s="48">
        <f t="shared" si="52"/>
        <v>0</v>
      </c>
      <c r="N151" s="48">
        <f t="shared" si="52"/>
        <v>0</v>
      </c>
      <c r="O151" s="48">
        <f t="shared" si="52"/>
        <v>0</v>
      </c>
      <c r="P151" s="48">
        <f t="shared" si="52"/>
        <v>0</v>
      </c>
      <c r="Q151" s="48">
        <f t="shared" si="52"/>
        <v>0</v>
      </c>
      <c r="R151" s="48">
        <f t="shared" si="52"/>
        <v>0</v>
      </c>
      <c r="S151" s="48">
        <f>S148</f>
        <v>17585</v>
      </c>
    </row>
    <row r="152" spans="1:20" s="251" customFormat="1" ht="18" hidden="1" customHeight="1">
      <c r="A152" s="51">
        <v>2</v>
      </c>
      <c r="B152" s="249" t="s">
        <v>239</v>
      </c>
      <c r="C152" s="58">
        <f t="shared" ref="C152:R152" si="53">SUM(C153:C154)</f>
        <v>0</v>
      </c>
      <c r="D152" s="58">
        <f>SUM(D153:D154)</f>
        <v>17585</v>
      </c>
      <c r="E152" s="58">
        <f t="shared" si="53"/>
        <v>0</v>
      </c>
      <c r="F152" s="58">
        <f t="shared" si="53"/>
        <v>0</v>
      </c>
      <c r="G152" s="58">
        <f t="shared" si="53"/>
        <v>0</v>
      </c>
      <c r="H152" s="58">
        <f t="shared" si="53"/>
        <v>0</v>
      </c>
      <c r="I152" s="58">
        <f t="shared" si="53"/>
        <v>0</v>
      </c>
      <c r="J152" s="58">
        <f t="shared" si="53"/>
        <v>0</v>
      </c>
      <c r="K152" s="58">
        <f t="shared" si="53"/>
        <v>0</v>
      </c>
      <c r="L152" s="58">
        <f t="shared" si="53"/>
        <v>0</v>
      </c>
      <c r="M152" s="58">
        <f t="shared" si="53"/>
        <v>0</v>
      </c>
      <c r="N152" s="58">
        <f t="shared" si="53"/>
        <v>0</v>
      </c>
      <c r="O152" s="58">
        <f t="shared" si="53"/>
        <v>0</v>
      </c>
      <c r="P152" s="58">
        <f t="shared" si="53"/>
        <v>0</v>
      </c>
      <c r="Q152" s="58">
        <f t="shared" si="53"/>
        <v>0</v>
      </c>
      <c r="R152" s="58">
        <f t="shared" si="53"/>
        <v>0</v>
      </c>
      <c r="S152" s="250">
        <f>SUM(S153:S154)</f>
        <v>17585</v>
      </c>
    </row>
    <row r="153" spans="1:20" s="52" customFormat="1" ht="18" hidden="1" customHeight="1">
      <c r="A153" s="51"/>
      <c r="B153" s="200" t="s">
        <v>39</v>
      </c>
      <c r="C153" s="71">
        <f t="shared" ref="C153:R154" si="54">C149</f>
        <v>0</v>
      </c>
      <c r="D153" s="71">
        <f t="shared" si="54"/>
        <v>11701</v>
      </c>
      <c r="E153" s="71">
        <f t="shared" si="54"/>
        <v>0</v>
      </c>
      <c r="F153" s="71">
        <f t="shared" si="54"/>
        <v>0</v>
      </c>
      <c r="G153" s="71">
        <f t="shared" si="54"/>
        <v>0</v>
      </c>
      <c r="H153" s="71">
        <f t="shared" si="54"/>
        <v>0</v>
      </c>
      <c r="I153" s="71">
        <f t="shared" si="54"/>
        <v>0</v>
      </c>
      <c r="J153" s="71">
        <f t="shared" si="54"/>
        <v>0</v>
      </c>
      <c r="K153" s="71">
        <f t="shared" si="54"/>
        <v>0</v>
      </c>
      <c r="L153" s="71">
        <f t="shared" si="54"/>
        <v>0</v>
      </c>
      <c r="M153" s="71">
        <f t="shared" si="54"/>
        <v>0</v>
      </c>
      <c r="N153" s="71">
        <f t="shared" si="54"/>
        <v>0</v>
      </c>
      <c r="O153" s="71">
        <f t="shared" si="54"/>
        <v>0</v>
      </c>
      <c r="P153" s="71">
        <f t="shared" si="54"/>
        <v>0</v>
      </c>
      <c r="Q153" s="71">
        <f t="shared" si="54"/>
        <v>0</v>
      </c>
      <c r="R153" s="71">
        <f t="shared" si="54"/>
        <v>0</v>
      </c>
      <c r="S153" s="202">
        <f>SUM(C153:R153)</f>
        <v>11701</v>
      </c>
    </row>
    <row r="154" spans="1:20" s="52" customFormat="1" ht="18" hidden="1" customHeight="1">
      <c r="A154" s="51"/>
      <c r="B154" s="200" t="s">
        <v>229</v>
      </c>
      <c r="C154" s="71">
        <f t="shared" si="54"/>
        <v>0</v>
      </c>
      <c r="D154" s="71">
        <f t="shared" si="54"/>
        <v>5884</v>
      </c>
      <c r="E154" s="71">
        <f t="shared" si="54"/>
        <v>0</v>
      </c>
      <c r="F154" s="71">
        <f t="shared" si="54"/>
        <v>0</v>
      </c>
      <c r="G154" s="71">
        <f t="shared" si="54"/>
        <v>0</v>
      </c>
      <c r="H154" s="71">
        <f t="shared" si="54"/>
        <v>0</v>
      </c>
      <c r="I154" s="71">
        <f t="shared" si="54"/>
        <v>0</v>
      </c>
      <c r="J154" s="71">
        <f t="shared" si="54"/>
        <v>0</v>
      </c>
      <c r="K154" s="71">
        <f t="shared" si="54"/>
        <v>0</v>
      </c>
      <c r="L154" s="71">
        <f t="shared" si="54"/>
        <v>0</v>
      </c>
      <c r="M154" s="71">
        <f t="shared" si="54"/>
        <v>0</v>
      </c>
      <c r="N154" s="71">
        <f t="shared" si="54"/>
        <v>0</v>
      </c>
      <c r="O154" s="71">
        <f t="shared" si="54"/>
        <v>0</v>
      </c>
      <c r="P154" s="71">
        <f t="shared" si="54"/>
        <v>0</v>
      </c>
      <c r="Q154" s="71">
        <f t="shared" si="54"/>
        <v>0</v>
      </c>
      <c r="R154" s="71">
        <f t="shared" si="54"/>
        <v>0</v>
      </c>
      <c r="S154" s="202">
        <f>SUM(C154:R154)</f>
        <v>5884</v>
      </c>
    </row>
    <row r="155" spans="1:20" s="252" customFormat="1" ht="18" customHeight="1">
      <c r="A155" s="232">
        <v>3</v>
      </c>
      <c r="B155" s="234" t="s">
        <v>240</v>
      </c>
      <c r="C155" s="48">
        <f t="shared" ref="C155:S155" si="55">C151+C145+C121+C82</f>
        <v>3190</v>
      </c>
      <c r="D155" s="48">
        <f>D151+D145+D121+D82</f>
        <v>22823</v>
      </c>
      <c r="E155" s="48">
        <f t="shared" si="55"/>
        <v>238</v>
      </c>
      <c r="F155" s="48">
        <f t="shared" si="55"/>
        <v>6546</v>
      </c>
      <c r="G155" s="48">
        <f t="shared" si="55"/>
        <v>1648</v>
      </c>
      <c r="H155" s="48">
        <f t="shared" si="55"/>
        <v>1000</v>
      </c>
      <c r="I155" s="48">
        <f t="shared" si="55"/>
        <v>1005</v>
      </c>
      <c r="J155" s="48">
        <f t="shared" si="55"/>
        <v>3326</v>
      </c>
      <c r="K155" s="48">
        <f t="shared" si="55"/>
        <v>2786</v>
      </c>
      <c r="L155" s="48">
        <f t="shared" si="55"/>
        <v>4700</v>
      </c>
      <c r="M155" s="48">
        <f t="shared" si="55"/>
        <v>935</v>
      </c>
      <c r="N155" s="48">
        <f t="shared" si="55"/>
        <v>3512</v>
      </c>
      <c r="O155" s="48">
        <f t="shared" si="55"/>
        <v>505</v>
      </c>
      <c r="P155" s="48">
        <f t="shared" si="55"/>
        <v>428</v>
      </c>
      <c r="Q155" s="48">
        <f t="shared" si="55"/>
        <v>1121</v>
      </c>
      <c r="R155" s="48">
        <f t="shared" si="55"/>
        <v>1078</v>
      </c>
      <c r="S155" s="49">
        <f t="shared" si="55"/>
        <v>54841</v>
      </c>
    </row>
    <row r="156" spans="1:20" s="251" customFormat="1" ht="18" hidden="1" customHeight="1">
      <c r="A156" s="51">
        <v>2</v>
      </c>
      <c r="B156" s="249" t="s">
        <v>239</v>
      </c>
      <c r="C156" s="58">
        <f>SUM(C157:C158)</f>
        <v>3190</v>
      </c>
      <c r="D156" s="58">
        <f t="shared" ref="D156:R156" si="56">SUM(D157:D158)</f>
        <v>22823</v>
      </c>
      <c r="E156" s="58">
        <f t="shared" si="56"/>
        <v>238</v>
      </c>
      <c r="F156" s="58">
        <f t="shared" si="56"/>
        <v>6546</v>
      </c>
      <c r="G156" s="58">
        <f t="shared" si="56"/>
        <v>1648</v>
      </c>
      <c r="H156" s="58">
        <f t="shared" si="56"/>
        <v>1000</v>
      </c>
      <c r="I156" s="58">
        <f t="shared" si="56"/>
        <v>1005</v>
      </c>
      <c r="J156" s="58">
        <f t="shared" si="56"/>
        <v>3326</v>
      </c>
      <c r="K156" s="58">
        <f t="shared" si="56"/>
        <v>2786</v>
      </c>
      <c r="L156" s="58">
        <f t="shared" si="56"/>
        <v>4700</v>
      </c>
      <c r="M156" s="58">
        <f t="shared" si="56"/>
        <v>935</v>
      </c>
      <c r="N156" s="58">
        <f t="shared" si="56"/>
        <v>3512</v>
      </c>
      <c r="O156" s="58">
        <f t="shared" si="56"/>
        <v>505</v>
      </c>
      <c r="P156" s="58">
        <f t="shared" si="56"/>
        <v>428</v>
      </c>
      <c r="Q156" s="58">
        <f t="shared" si="56"/>
        <v>1121</v>
      </c>
      <c r="R156" s="58">
        <f t="shared" si="56"/>
        <v>1078</v>
      </c>
      <c r="S156" s="250">
        <f>SUM(S157:S158)</f>
        <v>54841</v>
      </c>
    </row>
    <row r="157" spans="1:20" s="52" customFormat="1" ht="18" customHeight="1">
      <c r="A157" s="51"/>
      <c r="B157" s="200" t="s">
        <v>39</v>
      </c>
      <c r="C157" s="71">
        <f t="shared" ref="C157:R158" si="57">C153+C146+C122+C83</f>
        <v>2515</v>
      </c>
      <c r="D157" s="71">
        <f t="shared" si="57"/>
        <v>14933</v>
      </c>
      <c r="E157" s="71">
        <f t="shared" si="57"/>
        <v>148</v>
      </c>
      <c r="F157" s="71">
        <f t="shared" si="57"/>
        <v>6546</v>
      </c>
      <c r="G157" s="71">
        <f t="shared" si="57"/>
        <v>1468</v>
      </c>
      <c r="H157" s="71">
        <f t="shared" si="57"/>
        <v>1000</v>
      </c>
      <c r="I157" s="71">
        <f t="shared" si="57"/>
        <v>655</v>
      </c>
      <c r="J157" s="71">
        <f t="shared" si="57"/>
        <v>2351</v>
      </c>
      <c r="K157" s="71">
        <f t="shared" si="57"/>
        <v>2428</v>
      </c>
      <c r="L157" s="71">
        <f t="shared" si="57"/>
        <v>4410</v>
      </c>
      <c r="M157" s="71">
        <f t="shared" si="57"/>
        <v>885</v>
      </c>
      <c r="N157" s="71">
        <f t="shared" si="57"/>
        <v>3032</v>
      </c>
      <c r="O157" s="71">
        <f t="shared" si="57"/>
        <v>493</v>
      </c>
      <c r="P157" s="71">
        <f t="shared" si="57"/>
        <v>318</v>
      </c>
      <c r="Q157" s="71">
        <f t="shared" si="57"/>
        <v>1121</v>
      </c>
      <c r="R157" s="71">
        <f t="shared" si="57"/>
        <v>878</v>
      </c>
      <c r="S157" s="202">
        <f>SUM(C157:R157)</f>
        <v>43181</v>
      </c>
    </row>
    <row r="158" spans="1:20" s="52" customFormat="1" ht="18" customHeight="1">
      <c r="A158" s="51"/>
      <c r="B158" s="200" t="s">
        <v>229</v>
      </c>
      <c r="C158" s="71">
        <f t="shared" si="57"/>
        <v>675</v>
      </c>
      <c r="D158" s="71">
        <f>D154+D147+D123+D84</f>
        <v>7890</v>
      </c>
      <c r="E158" s="71">
        <f t="shared" si="57"/>
        <v>90</v>
      </c>
      <c r="F158" s="71">
        <f t="shared" si="57"/>
        <v>0</v>
      </c>
      <c r="G158" s="71">
        <f t="shared" si="57"/>
        <v>180</v>
      </c>
      <c r="H158" s="71">
        <f t="shared" si="57"/>
        <v>0</v>
      </c>
      <c r="I158" s="71">
        <f t="shared" si="57"/>
        <v>350</v>
      </c>
      <c r="J158" s="71">
        <f t="shared" si="57"/>
        <v>975</v>
      </c>
      <c r="K158" s="71">
        <f t="shared" si="57"/>
        <v>358</v>
      </c>
      <c r="L158" s="71">
        <f t="shared" si="57"/>
        <v>290</v>
      </c>
      <c r="M158" s="71">
        <f t="shared" si="57"/>
        <v>50</v>
      </c>
      <c r="N158" s="71">
        <f t="shared" si="57"/>
        <v>480</v>
      </c>
      <c r="O158" s="71">
        <f t="shared" si="57"/>
        <v>12</v>
      </c>
      <c r="P158" s="71">
        <f t="shared" si="57"/>
        <v>110</v>
      </c>
      <c r="Q158" s="71">
        <f t="shared" si="57"/>
        <v>0</v>
      </c>
      <c r="R158" s="71">
        <f t="shared" si="57"/>
        <v>200</v>
      </c>
      <c r="S158" s="202">
        <f>SUM(C158:R158)</f>
        <v>11660</v>
      </c>
    </row>
  </sheetData>
  <autoFilter ref="B3:S3"/>
  <mergeCells count="2">
    <mergeCell ref="B1:S1"/>
    <mergeCell ref="C2:R2"/>
  </mergeCells>
  <conditionalFormatting sqref="S80:S82 I83:S87 P80:R81 I82:R82 P7:S79 D4:O81 T31:XFD34 T122:XFD123 T7:GH30 P4:GH6 T35:GH121 P88:S150 T124:GH150 A1:GH3 I88:O65435 D82:H65435 A4:C65435 P151:XFD65435">
    <cfRule type="expression" dxfId="527" priority="679">
      <formula>$A1=3</formula>
    </cfRule>
    <cfRule type="expression" dxfId="526" priority="680">
      <formula>$A1=2</formula>
    </cfRule>
    <cfRule type="expression" dxfId="525" priority="681">
      <formula>$A1=1</formula>
    </cfRule>
  </conditionalFormatting>
  <conditionalFormatting sqref="GH154 GH31:GH33 GH104:GH106 GH110:GH111 GH158 GH162:GH65435">
    <cfRule type="expression" dxfId="524" priority="676">
      <formula>$A28=3</formula>
    </cfRule>
    <cfRule type="expression" dxfId="523" priority="677">
      <formula>$A28=2</formula>
    </cfRule>
    <cfRule type="expression" dxfId="522" priority="678">
      <formula>$A28=1</formula>
    </cfRule>
  </conditionalFormatting>
  <conditionalFormatting sqref="GH5:GH37">
    <cfRule type="expression" dxfId="521" priority="673">
      <formula>#REF!=3</formula>
    </cfRule>
    <cfRule type="expression" dxfId="520" priority="674">
      <formula>#REF!=2</formula>
    </cfRule>
    <cfRule type="expression" dxfId="519" priority="675">
      <formula>#REF!=1</formula>
    </cfRule>
  </conditionalFormatting>
  <conditionalFormatting sqref="GH42 GH45 GH53:GH54 GH95:GH96 GH92 GH88 GH178:GH65435">
    <cfRule type="expression" dxfId="518" priority="670">
      <formula>$A23=3</formula>
    </cfRule>
    <cfRule type="expression" dxfId="517" priority="671">
      <formula>$A23=2</formula>
    </cfRule>
    <cfRule type="expression" dxfId="516" priority="672">
      <formula>$A23=1</formula>
    </cfRule>
  </conditionalFormatting>
  <conditionalFormatting sqref="GH42 GH61 GH70 GH97 GH83:GH87 GH80:GH81 GH176:GH65435">
    <cfRule type="expression" dxfId="515" priority="667">
      <formula>$A25=3</formula>
    </cfRule>
    <cfRule type="expression" dxfId="514" priority="668">
      <formula>$A25=2</formula>
    </cfRule>
    <cfRule type="expression" dxfId="513" priority="669">
      <formula>$A25=1</formula>
    </cfRule>
  </conditionalFormatting>
  <conditionalFormatting sqref="GH40:GH42 GH47:GH51 GH180:GH65435">
    <cfRule type="expression" dxfId="512" priority="664">
      <formula>$A19=3</formula>
    </cfRule>
    <cfRule type="expression" dxfId="511" priority="665">
      <formula>$A19=2</formula>
    </cfRule>
    <cfRule type="expression" dxfId="510" priority="666">
      <formula>$A19=1</formula>
    </cfRule>
  </conditionalFormatting>
  <conditionalFormatting sqref="GH79 GH26:GH27 GH22:GH24 GH17:GH19 GH14:GH15 GH11:GH12 GH65:GH67 GH58 GH29:GH56">
    <cfRule type="expression" dxfId="509" priority="661">
      <formula>#REF!=3</formula>
    </cfRule>
    <cfRule type="expression" dxfId="508" priority="662">
      <formula>#REF!=2</formula>
    </cfRule>
    <cfRule type="expression" dxfId="507" priority="663">
      <formula>#REF!=1</formula>
    </cfRule>
  </conditionalFormatting>
  <conditionalFormatting sqref="GH7 GH16 GH28 GH37 GH25:GH26 GH43:GH44 GH56 GH58:GH59 GH62 GH103 GH133:GH134">
    <cfRule type="expression" dxfId="506" priority="658">
      <formula>$A6=3</formula>
    </cfRule>
    <cfRule type="expression" dxfId="505" priority="659">
      <formula>$A6=2</formula>
    </cfRule>
    <cfRule type="expression" dxfId="504" priority="660">
      <formula>$A6=1</formula>
    </cfRule>
  </conditionalFormatting>
  <conditionalFormatting sqref="GH35:GH39 GH26:GH33 GH21:GH24 GH14:GH19">
    <cfRule type="expression" dxfId="503" priority="655">
      <formula>#REF!=3</formula>
    </cfRule>
    <cfRule type="expression" dxfId="502" priority="656">
      <formula>#REF!=2</formula>
    </cfRule>
    <cfRule type="expression" dxfId="501" priority="657">
      <formula>#REF!=1</formula>
    </cfRule>
  </conditionalFormatting>
  <conditionalFormatting sqref="GH21:GH22 GH28 GH30 GH41:GH43 GH45 GH54:GH57 GH59:GH60 GH75 GH98:GH99 GH102 GH107:GH108 GH135:GH136 GH84:GH87 GH82">
    <cfRule type="expression" dxfId="500" priority="652">
      <formula>$A14=3</formula>
    </cfRule>
    <cfRule type="expression" dxfId="499" priority="653">
      <formula>$A14=2</formula>
    </cfRule>
    <cfRule type="expression" dxfId="498" priority="654">
      <formula>$A14=1</formula>
    </cfRule>
  </conditionalFormatting>
  <conditionalFormatting sqref="GH12 GH15 GH18 GH30 GH35 GH38:GH39 GH42 GH50:GH51 GH56:GH57 GH72 GH84:GH87 GH113 GH138">
    <cfRule type="expression" dxfId="497" priority="649">
      <formula>$A7=3</formula>
    </cfRule>
    <cfRule type="expression" dxfId="496" priority="650">
      <formula>$A7=2</formula>
    </cfRule>
    <cfRule type="expression" dxfId="495" priority="651">
      <formula>$A7=1</formula>
    </cfRule>
  </conditionalFormatting>
  <conditionalFormatting sqref="GH38:GH39 GH29:GH34 GH17:GH25 GH13:GH15">
    <cfRule type="expression" dxfId="494" priority="646">
      <formula>#REF!=3</formula>
    </cfRule>
    <cfRule type="expression" dxfId="493" priority="647">
      <formula>#REF!=2</formula>
    </cfRule>
    <cfRule type="expression" dxfId="492" priority="648">
      <formula>#REF!=1</formula>
    </cfRule>
  </conditionalFormatting>
  <conditionalFormatting sqref="GH19:GH21 GH91 GH121:GH123 GH158 GH154">
    <cfRule type="expression" dxfId="491" priority="643">
      <formula>$A10=3</formula>
    </cfRule>
    <cfRule type="expression" dxfId="490" priority="644">
      <formula>$A10=2</formula>
    </cfRule>
    <cfRule type="expression" dxfId="489" priority="645">
      <formula>$A10=1</formula>
    </cfRule>
  </conditionalFormatting>
  <conditionalFormatting sqref="GH192:GH65435">
    <cfRule type="expression" dxfId="488" priority="640">
      <formula>$A159=3</formula>
    </cfRule>
    <cfRule type="expression" dxfId="487" priority="641">
      <formula>$A159=2</formula>
    </cfRule>
    <cfRule type="expression" dxfId="486" priority="642">
      <formula>$A159=1</formula>
    </cfRule>
  </conditionalFormatting>
  <conditionalFormatting sqref="GH125:GH126 GH34:GH41 GH16:GH30">
    <cfRule type="expression" dxfId="485" priority="637">
      <formula>#REF!=3</formula>
    </cfRule>
    <cfRule type="expression" dxfId="484" priority="638">
      <formula>#REF!=2</formula>
    </cfRule>
    <cfRule type="expression" dxfId="483" priority="639">
      <formula>#REF!=1</formula>
    </cfRule>
  </conditionalFormatting>
  <conditionalFormatting sqref="GH12 GH21 GH29:GH31 GH47:GH48 GH67 GH74:GH78 GH94 GH109 GH149 GH81 GH141">
    <cfRule type="expression" dxfId="482" priority="634">
      <formula>$A8=3</formula>
    </cfRule>
    <cfRule type="expression" dxfId="481" priority="635">
      <formula>$A8=2</formula>
    </cfRule>
    <cfRule type="expression" dxfId="480" priority="636">
      <formula>$A8=1</formula>
    </cfRule>
  </conditionalFormatting>
  <conditionalFormatting sqref="GH97 GH49 GH13 GH127 GH40 GH73 GH52 GH20:GH21 GH34:GH36 GH55 GH61 GH64 GH68:GH70 GH92:GH94 GH105:GH106 GH123 GH136 GH150 GH157:GH158 GH114:GH120 GH153:GH154 GH142:GH144">
    <cfRule type="expression" dxfId="479" priority="631">
      <formula>$A11=3</formula>
    </cfRule>
    <cfRule type="expression" dxfId="478" priority="632">
      <formula>$A11=2</formula>
    </cfRule>
    <cfRule type="expression" dxfId="477" priority="633">
      <formula>$A11=1</formula>
    </cfRule>
  </conditionalFormatting>
  <conditionalFormatting sqref="GH71:GH72 GH92 GH148">
    <cfRule type="expression" dxfId="476" priority="628">
      <formula>$A59=3</formula>
    </cfRule>
    <cfRule type="expression" dxfId="475" priority="629">
      <formula>$A59=2</formula>
    </cfRule>
    <cfRule type="expression" dxfId="474" priority="630">
      <formula>$A59=1</formula>
    </cfRule>
  </conditionalFormatting>
  <conditionalFormatting sqref="GH57 GH59:GH60">
    <cfRule type="expression" dxfId="473" priority="625">
      <formula>$A34=3</formula>
    </cfRule>
    <cfRule type="expression" dxfId="472" priority="626">
      <formula>$A34=2</formula>
    </cfRule>
    <cfRule type="expression" dxfId="471" priority="627">
      <formula>$A34=1</formula>
    </cfRule>
  </conditionalFormatting>
  <conditionalFormatting sqref="GH128 GH67 GH47:GH57 GH23:GH45 GH16:GH21 GH72">
    <cfRule type="expression" dxfId="470" priority="622">
      <formula>#REF!=3</formula>
    </cfRule>
    <cfRule type="expression" dxfId="469" priority="623">
      <formula>#REF!=2</formula>
    </cfRule>
    <cfRule type="expression" dxfId="468" priority="624">
      <formula>#REF!=1</formula>
    </cfRule>
  </conditionalFormatting>
  <conditionalFormatting sqref="GH27 GH62:GH63 GH78 GH109 GH111 GH98 GH84:GH88 GH81">
    <cfRule type="expression" dxfId="467" priority="619">
      <formula>$A11=3</formula>
    </cfRule>
    <cfRule type="expression" dxfId="466" priority="620">
      <formula>$A11=2</formula>
    </cfRule>
    <cfRule type="expression" dxfId="465" priority="621">
      <formula>$A11=1</formula>
    </cfRule>
  </conditionalFormatting>
  <conditionalFormatting sqref="GH17:GH18 GH27 GH32:GH33 GH63 GH66 GH72 GH75 GH108 GH110:GH111 GH90 GH79 GH122 GH124 GH155 GH145 GH147">
    <cfRule type="expression" dxfId="464" priority="616">
      <formula>$A7=3</formula>
    </cfRule>
    <cfRule type="expression" dxfId="463" priority="617">
      <formula>$A7=2</formula>
    </cfRule>
    <cfRule type="expression" dxfId="462" priority="618">
      <formula>$A7=1</formula>
    </cfRule>
  </conditionalFormatting>
  <conditionalFormatting sqref="GH46 GH43 GH40 GH35:GH37 GH31:GH33 GH20:GH28">
    <cfRule type="expression" dxfId="461" priority="613">
      <formula>#REF!=3</formula>
    </cfRule>
    <cfRule type="expression" dxfId="460" priority="614">
      <formula>#REF!=2</formula>
    </cfRule>
    <cfRule type="expression" dxfId="459" priority="615">
      <formula>#REF!=1</formula>
    </cfRule>
  </conditionalFormatting>
  <conditionalFormatting sqref="GH26 GH29 GH52 GH55 GH68:GH70 GH73 GH104 GH110:GH111 GH83:GH87 GH80:GH81 GH150">
    <cfRule type="expression" dxfId="458" priority="610">
      <formula>$A13=3</formula>
    </cfRule>
    <cfRule type="expression" dxfId="457" priority="611">
      <formula>$A13=2</formula>
    </cfRule>
    <cfRule type="expression" dxfId="456" priority="612">
      <formula>$A13=1</formula>
    </cfRule>
  </conditionalFormatting>
  <conditionalFormatting sqref="GH28 GH31 GH46 GH58 GH67 GH106 GH94 GH124 GH144">
    <cfRule type="expression" dxfId="455" priority="607">
      <formula>$A14=3</formula>
    </cfRule>
    <cfRule type="expression" dxfId="454" priority="608">
      <formula>$A14=2</formula>
    </cfRule>
    <cfRule type="expression" dxfId="453" priority="609">
      <formula>$A14=1</formula>
    </cfRule>
  </conditionalFormatting>
  <conditionalFormatting sqref="GH189:GH65435">
    <cfRule type="expression" dxfId="452" priority="604">
      <formula>$A159=3</formula>
    </cfRule>
    <cfRule type="expression" dxfId="451" priority="605">
      <formula>$A159=2</formula>
    </cfRule>
    <cfRule type="expression" dxfId="450" priority="606">
      <formula>$A159=1</formula>
    </cfRule>
  </conditionalFormatting>
  <conditionalFormatting sqref="GH43:GH54 GH22:GH39">
    <cfRule type="expression" dxfId="449" priority="601">
      <formula>#REF!=3</formula>
    </cfRule>
    <cfRule type="expression" dxfId="448" priority="602">
      <formula>#REF!=2</formula>
    </cfRule>
    <cfRule type="expression" dxfId="447" priority="603">
      <formula>#REF!=1</formula>
    </cfRule>
  </conditionalFormatting>
  <conditionalFormatting sqref="GH46:GH48 GH64:GH66">
    <cfRule type="expression" dxfId="446" priority="598">
      <formula>$A28=3</formula>
    </cfRule>
    <cfRule type="expression" dxfId="445" priority="599">
      <formula>$A28=2</formula>
    </cfRule>
    <cfRule type="expression" dxfId="444" priority="600">
      <formula>$A28=1</formula>
    </cfRule>
  </conditionalFormatting>
  <conditionalFormatting sqref="GH142:GH144 GH138 GH131:GH132 GH55:GH60 GH25:GH51 GH64 GH70 GH150">
    <cfRule type="expression" dxfId="443" priority="595">
      <formula>#REF!=3</formula>
    </cfRule>
    <cfRule type="expression" dxfId="442" priority="596">
      <formula>#REF!=2</formula>
    </cfRule>
    <cfRule type="expression" dxfId="441" priority="597">
      <formula>#REF!=1</formula>
    </cfRule>
  </conditionalFormatting>
  <conditionalFormatting sqref="GH65:GH66 GH128:GH129 GH146:GH147">
    <cfRule type="expression" dxfId="440" priority="589">
      <formula>$A50=3</formula>
    </cfRule>
    <cfRule type="expression" dxfId="439" priority="590">
      <formula>$A50=2</formula>
    </cfRule>
    <cfRule type="expression" dxfId="438" priority="591">
      <formula>$A50=1</formula>
    </cfRule>
  </conditionalFormatting>
  <conditionalFormatting sqref="GH43 GH25:GH40">
    <cfRule type="expression" dxfId="437" priority="586">
      <formula>#REF!=3</formula>
    </cfRule>
    <cfRule type="expression" dxfId="436" priority="587">
      <formula>#REF!=2</formula>
    </cfRule>
    <cfRule type="expression" dxfId="435" priority="588">
      <formula>#REF!=1</formula>
    </cfRule>
  </conditionalFormatting>
  <conditionalFormatting sqref="GH19 GH31 GH36 GH39 GH100 GH104 GH122:GH124 GH141 GH146:GH147">
    <cfRule type="expression" dxfId="434" priority="583">
      <formula>$A8=3</formula>
    </cfRule>
    <cfRule type="expression" dxfId="433" priority="584">
      <formula>$A8=2</formula>
    </cfRule>
    <cfRule type="expression" dxfId="432" priority="585">
      <formula>$A8=1</formula>
    </cfRule>
  </conditionalFormatting>
  <conditionalFormatting sqref="GH127">
    <cfRule type="expression" dxfId="431" priority="580">
      <formula>$A103=3</formula>
    </cfRule>
    <cfRule type="expression" dxfId="430" priority="581">
      <formula>$A103=2</formula>
    </cfRule>
    <cfRule type="expression" dxfId="429" priority="582">
      <formula>$A103=1</formula>
    </cfRule>
  </conditionalFormatting>
  <conditionalFormatting sqref="GH51 GH62:GH64 GH91 GH94 GH122:GH123 GH128">
    <cfRule type="expression" dxfId="428" priority="577">
      <formula>$A31=3</formula>
    </cfRule>
    <cfRule type="expression" dxfId="427" priority="578">
      <formula>$A31=2</formula>
    </cfRule>
    <cfRule type="expression" dxfId="426" priority="579">
      <formula>$A31=1</formula>
    </cfRule>
  </conditionalFormatting>
  <conditionalFormatting sqref="GH29:GH48">
    <cfRule type="expression" dxfId="425" priority="574">
      <formula>#REF!=3</formula>
    </cfRule>
    <cfRule type="expression" dxfId="424" priority="575">
      <formula>#REF!=2</formula>
    </cfRule>
    <cfRule type="expression" dxfId="423" priority="576">
      <formula>#REF!=1</formula>
    </cfRule>
  </conditionalFormatting>
  <conditionalFormatting sqref="GH131:GH132">
    <cfRule type="expression" dxfId="422" priority="571">
      <formula>$A107=3</formula>
    </cfRule>
    <cfRule type="expression" dxfId="421" priority="572">
      <formula>$A107=2</formula>
    </cfRule>
    <cfRule type="expression" dxfId="420" priority="573">
      <formula>$A107=1</formula>
    </cfRule>
  </conditionalFormatting>
  <conditionalFormatting sqref="GH132 GH126:GH127">
    <cfRule type="expression" dxfId="419" priority="565">
      <formula>$A104=3</formula>
    </cfRule>
    <cfRule type="expression" dxfId="418" priority="566">
      <formula>$A104=2</formula>
    </cfRule>
    <cfRule type="expression" dxfId="417" priority="567">
      <formula>$A104=1</formula>
    </cfRule>
  </conditionalFormatting>
  <conditionalFormatting sqref="GH44:GH45 GH68:GH69 GH77:GH78">
    <cfRule type="expression" dxfId="416" priority="562">
      <formula>$A22=3</formula>
    </cfRule>
    <cfRule type="expression" dxfId="415" priority="563">
      <formula>$A22=2</formula>
    </cfRule>
    <cfRule type="expression" dxfId="414" priority="564">
      <formula>$A22=1</formula>
    </cfRule>
  </conditionalFormatting>
  <conditionalFormatting sqref="GH40 GH59:GH60 GH111 GH129 GH133 GH121 GH156:GH158">
    <cfRule type="expression" dxfId="413" priority="556">
      <formula>$A32=3</formula>
    </cfRule>
    <cfRule type="expression" dxfId="412" priority="557">
      <formula>$A32=2</formula>
    </cfRule>
    <cfRule type="expression" dxfId="411" priority="558">
      <formula>$A32=1</formula>
    </cfRule>
  </conditionalFormatting>
  <conditionalFormatting sqref="GH125">
    <cfRule type="expression" dxfId="410" priority="553">
      <formula>#REF!=3</formula>
    </cfRule>
    <cfRule type="expression" dxfId="409" priority="554">
      <formula>#REF!=2</formula>
    </cfRule>
    <cfRule type="expression" dxfId="408" priority="555">
      <formula>#REF!=1</formula>
    </cfRule>
  </conditionalFormatting>
  <conditionalFormatting sqref="GH75">
    <cfRule type="expression" dxfId="407" priority="550">
      <formula>$A52=3</formula>
    </cfRule>
    <cfRule type="expression" dxfId="406" priority="551">
      <formula>$A52=2</formula>
    </cfRule>
    <cfRule type="expression" dxfId="405" priority="552">
      <formula>$A52=1</formula>
    </cfRule>
  </conditionalFormatting>
  <conditionalFormatting sqref="GH16:GH18 GH40:GH42 GH46:GH48 GH112 GH155:GH158">
    <cfRule type="expression" dxfId="404" priority="547">
      <formula>$A10=3</formula>
    </cfRule>
    <cfRule type="expression" dxfId="403" priority="548">
      <formula>$A10=2</formula>
    </cfRule>
    <cfRule type="expression" dxfId="402" priority="549">
      <formula>$A10=1</formula>
    </cfRule>
  </conditionalFormatting>
  <conditionalFormatting sqref="GH34">
    <cfRule type="expression" dxfId="401" priority="544">
      <formula>$A18=3</formula>
    </cfRule>
    <cfRule type="expression" dxfId="400" priority="545">
      <formula>$A18=2</formula>
    </cfRule>
    <cfRule type="expression" dxfId="399" priority="546">
      <formula>$A18=1</formula>
    </cfRule>
  </conditionalFormatting>
  <conditionalFormatting sqref="GH46">
    <cfRule type="expression" dxfId="398" priority="541">
      <formula>$A25=3</formula>
    </cfRule>
    <cfRule type="expression" dxfId="397" priority="542">
      <formula>$A25=2</formula>
    </cfRule>
    <cfRule type="expression" dxfId="396" priority="543">
      <formula>$A25=1</formula>
    </cfRule>
  </conditionalFormatting>
  <conditionalFormatting sqref="GH124">
    <cfRule type="expression" dxfId="395" priority="538">
      <formula>$A101=3</formula>
    </cfRule>
    <cfRule type="expression" dxfId="394" priority="539">
      <formula>$A101=2</formula>
    </cfRule>
    <cfRule type="expression" dxfId="393" priority="540">
      <formula>$A101=1</formula>
    </cfRule>
  </conditionalFormatting>
  <conditionalFormatting sqref="GH207:GH65435">
    <cfRule type="expression" dxfId="392" priority="535">
      <formula>$A159=3</formula>
    </cfRule>
    <cfRule type="expression" dxfId="391" priority="536">
      <formula>$A159=2</formula>
    </cfRule>
    <cfRule type="expression" dxfId="390" priority="537">
      <formula>$A159=1</formula>
    </cfRule>
  </conditionalFormatting>
  <conditionalFormatting sqref="GH53:GH60">
    <cfRule type="expression" dxfId="389" priority="532">
      <formula>#REF!=3</formula>
    </cfRule>
    <cfRule type="expression" dxfId="388" priority="533">
      <formula>#REF!=2</formula>
    </cfRule>
    <cfRule type="expression" dxfId="387" priority="534">
      <formula>#REF!=1</formula>
    </cfRule>
  </conditionalFormatting>
  <conditionalFormatting sqref="GH41:GH42">
    <cfRule type="expression" dxfId="386" priority="529">
      <formula>$A17=3</formula>
    </cfRule>
    <cfRule type="expression" dxfId="385" priority="530">
      <formula>$A17=2</formula>
    </cfRule>
    <cfRule type="expression" dxfId="384" priority="531">
      <formula>$A17=1</formula>
    </cfRule>
  </conditionalFormatting>
  <conditionalFormatting sqref="GH353:GH65435">
    <cfRule type="expression" dxfId="383" priority="526">
      <formula>$A159=3</formula>
    </cfRule>
    <cfRule type="expression" dxfId="382" priority="527">
      <formula>$A159=2</formula>
    </cfRule>
    <cfRule type="expression" dxfId="381" priority="528">
      <formula>$A159=1</formula>
    </cfRule>
  </conditionalFormatting>
  <conditionalFormatting sqref="GH60 GH58">
    <cfRule type="expression" dxfId="380" priority="523">
      <formula>#REF!=3</formula>
    </cfRule>
    <cfRule type="expression" dxfId="379" priority="524">
      <formula>#REF!=2</formula>
    </cfRule>
    <cfRule type="expression" dxfId="378" priority="525">
      <formula>#REF!=1</formula>
    </cfRule>
  </conditionalFormatting>
  <conditionalFormatting sqref="GH40">
    <cfRule type="expression" dxfId="377" priority="520">
      <formula>$A16=3</formula>
    </cfRule>
    <cfRule type="expression" dxfId="376" priority="521">
      <formula>$A16=2</formula>
    </cfRule>
    <cfRule type="expression" dxfId="375" priority="522">
      <formula>$A16=1</formula>
    </cfRule>
  </conditionalFormatting>
  <conditionalFormatting sqref="GH57">
    <cfRule type="expression" dxfId="374" priority="517">
      <formula>$A37=3</formula>
    </cfRule>
    <cfRule type="expression" dxfId="373" priority="518">
      <formula>$A37=2</formula>
    </cfRule>
    <cfRule type="expression" dxfId="372" priority="519">
      <formula>$A37=1</formula>
    </cfRule>
  </conditionalFormatting>
  <conditionalFormatting sqref="GH56:GH57">
    <cfRule type="expression" dxfId="371" priority="514">
      <formula>$A32=3</formula>
    </cfRule>
    <cfRule type="expression" dxfId="370" priority="515">
      <formula>$A32=2</formula>
    </cfRule>
    <cfRule type="expression" dxfId="369" priority="516">
      <formula>$A32=1</formula>
    </cfRule>
  </conditionalFormatting>
  <conditionalFormatting sqref="GH373:GH65435">
    <cfRule type="expression" dxfId="368" priority="511">
      <formula>$A159=3</formula>
    </cfRule>
    <cfRule type="expression" dxfId="367" priority="512">
      <formula>$A159=2</formula>
    </cfRule>
    <cfRule type="expression" dxfId="366" priority="513">
      <formula>$A159=1</formula>
    </cfRule>
  </conditionalFormatting>
  <conditionalFormatting sqref="GH35 GH29:GH30 GH23:GH24 GH20 GH14 GH38:GH329">
    <cfRule type="expression" dxfId="365" priority="508">
      <formula>#REF!=3</formula>
    </cfRule>
    <cfRule type="expression" dxfId="364" priority="509">
      <formula>#REF!=2</formula>
    </cfRule>
    <cfRule type="expression" dxfId="363" priority="510">
      <formula>#REF!=1</formula>
    </cfRule>
  </conditionalFormatting>
  <conditionalFormatting sqref="GH340:GH65435">
    <cfRule type="expression" dxfId="362" priority="505">
      <formula>$A159=3</formula>
    </cfRule>
    <cfRule type="expression" dxfId="361" priority="506">
      <formula>$A159=2</formula>
    </cfRule>
    <cfRule type="expression" dxfId="360" priority="507">
      <formula>$A159=1</formula>
    </cfRule>
  </conditionalFormatting>
  <conditionalFormatting sqref="GH38:GH39 GH44:GH345">
    <cfRule type="expression" dxfId="359" priority="502">
      <formula>#REF!=3</formula>
    </cfRule>
    <cfRule type="expression" dxfId="358" priority="503">
      <formula>#REF!=2</formula>
    </cfRule>
    <cfRule type="expression" dxfId="357" priority="504">
      <formula>#REF!=1</formula>
    </cfRule>
  </conditionalFormatting>
  <conditionalFormatting sqref="GH356:GH65435">
    <cfRule type="expression" dxfId="356" priority="499">
      <formula>$A159=3</formula>
    </cfRule>
    <cfRule type="expression" dxfId="355" priority="500">
      <formula>$A159=2</formula>
    </cfRule>
    <cfRule type="expression" dxfId="354" priority="501">
      <formula>$A159=1</formula>
    </cfRule>
  </conditionalFormatting>
  <conditionalFormatting sqref="GH47:GH365">
    <cfRule type="expression" dxfId="353" priority="496">
      <formula>#REF!=3</formula>
    </cfRule>
    <cfRule type="expression" dxfId="352" priority="497">
      <formula>#REF!=2</formula>
    </cfRule>
    <cfRule type="expression" dxfId="351" priority="498">
      <formula>#REF!=1</formula>
    </cfRule>
  </conditionalFormatting>
  <conditionalFormatting sqref="GH337:GH65435">
    <cfRule type="expression" dxfId="350" priority="493">
      <formula>$A159=3</formula>
    </cfRule>
    <cfRule type="expression" dxfId="349" priority="494">
      <formula>$A159=2</formula>
    </cfRule>
    <cfRule type="expression" dxfId="348" priority="495">
      <formula>$A159=1</formula>
    </cfRule>
  </conditionalFormatting>
  <conditionalFormatting sqref="GH210:GH65435">
    <cfRule type="expression" dxfId="347" priority="490">
      <formula>$A159=3</formula>
    </cfRule>
    <cfRule type="expression" dxfId="346" priority="491">
      <formula>$A159=2</formula>
    </cfRule>
    <cfRule type="expression" dxfId="345" priority="492">
      <formula>$A159=1</formula>
    </cfRule>
  </conditionalFormatting>
  <conditionalFormatting sqref="GH126 GH46">
    <cfRule type="expression" dxfId="344" priority="487">
      <formula>#REF!=3</formula>
    </cfRule>
    <cfRule type="expression" dxfId="343" priority="488">
      <formula>#REF!=2</formula>
    </cfRule>
    <cfRule type="expression" dxfId="342" priority="489">
      <formula>#REF!=1</formula>
    </cfRule>
  </conditionalFormatting>
  <conditionalFormatting sqref="GH69">
    <cfRule type="expression" dxfId="341" priority="484">
      <formula>$A46=3</formula>
    </cfRule>
    <cfRule type="expression" dxfId="340" priority="485">
      <formula>$A46=2</formula>
    </cfRule>
    <cfRule type="expression" dxfId="339" priority="486">
      <formula>$A46=1</formula>
    </cfRule>
  </conditionalFormatting>
  <conditionalFormatting sqref="GH62:GH63">
    <cfRule type="expression" dxfId="338" priority="481">
      <formula>$A46=3</formula>
    </cfRule>
    <cfRule type="expression" dxfId="337" priority="482">
      <formula>$A46=2</formula>
    </cfRule>
    <cfRule type="expression" dxfId="336" priority="483">
      <formula>$A46=1</formula>
    </cfRule>
  </conditionalFormatting>
  <conditionalFormatting sqref="GH72">
    <cfRule type="expression" dxfId="335" priority="478">
      <formula>$A49=3</formula>
    </cfRule>
    <cfRule type="expression" dxfId="334" priority="479">
      <formula>$A49=2</formula>
    </cfRule>
    <cfRule type="expression" dxfId="333" priority="480">
      <formula>$A49=1</formula>
    </cfRule>
  </conditionalFormatting>
  <conditionalFormatting sqref="GH73">
    <cfRule type="expression" dxfId="332" priority="475">
      <formula>$A49=3</formula>
    </cfRule>
    <cfRule type="expression" dxfId="331" priority="476">
      <formula>$A49=2</formula>
    </cfRule>
    <cfRule type="expression" dxfId="330" priority="477">
      <formula>$A49=1</formula>
    </cfRule>
  </conditionalFormatting>
  <conditionalFormatting sqref="GH64">
    <cfRule type="expression" dxfId="329" priority="472">
      <formula>$A49=3</formula>
    </cfRule>
    <cfRule type="expression" dxfId="328" priority="473">
      <formula>$A49=2</formula>
    </cfRule>
    <cfRule type="expression" dxfId="327" priority="474">
      <formula>$A49=1</formula>
    </cfRule>
  </conditionalFormatting>
  <conditionalFormatting sqref="GH74:GH75">
    <cfRule type="expression" dxfId="326" priority="469">
      <formula>$A50=3</formula>
    </cfRule>
    <cfRule type="expression" dxfId="325" priority="470">
      <formula>$A50=2</formula>
    </cfRule>
    <cfRule type="expression" dxfId="324" priority="471">
      <formula>$A50=1</formula>
    </cfRule>
  </conditionalFormatting>
  <conditionalFormatting sqref="GH77">
    <cfRule type="expression" dxfId="323" priority="466">
      <formula>$A55=3</formula>
    </cfRule>
    <cfRule type="expression" dxfId="322" priority="467">
      <formula>$A55=2</formula>
    </cfRule>
    <cfRule type="expression" dxfId="321" priority="468">
      <formula>$A55=1</formula>
    </cfRule>
  </conditionalFormatting>
  <conditionalFormatting sqref="GH70">
    <cfRule type="expression" dxfId="320" priority="463">
      <formula>$A58=3</formula>
    </cfRule>
    <cfRule type="expression" dxfId="319" priority="464">
      <formula>$A58=2</formula>
    </cfRule>
    <cfRule type="expression" dxfId="318" priority="465">
      <formula>$A58=1</formula>
    </cfRule>
  </conditionalFormatting>
  <conditionalFormatting sqref="GH89:GH90">
    <cfRule type="expression" dxfId="317" priority="460">
      <formula>$A67=3</formula>
    </cfRule>
    <cfRule type="expression" dxfId="316" priority="461">
      <formula>$A67=2</formula>
    </cfRule>
    <cfRule type="expression" dxfId="315" priority="462">
      <formula>$A67=1</formula>
    </cfRule>
  </conditionalFormatting>
  <conditionalFormatting sqref="GH96">
    <cfRule type="expression" dxfId="314" priority="457">
      <formula>$A88=3</formula>
    </cfRule>
    <cfRule type="expression" dxfId="313" priority="458">
      <formula>$A88=2</formula>
    </cfRule>
    <cfRule type="expression" dxfId="312" priority="459">
      <formula>$A88=1</formula>
    </cfRule>
  </conditionalFormatting>
  <conditionalFormatting sqref="GH92">
    <cfRule type="expression" dxfId="311" priority="454">
      <formula>$A73=3</formula>
    </cfRule>
    <cfRule type="expression" dxfId="310" priority="455">
      <formula>$A73=2</formula>
    </cfRule>
    <cfRule type="expression" dxfId="309" priority="456">
      <formula>$A73=1</formula>
    </cfRule>
  </conditionalFormatting>
  <conditionalFormatting sqref="GH89:GH90">
    <cfRule type="expression" dxfId="308" priority="451">
      <formula>$A76=3</formula>
    </cfRule>
    <cfRule type="expression" dxfId="307" priority="452">
      <formula>$A76=2</formula>
    </cfRule>
    <cfRule type="expression" dxfId="306" priority="453">
      <formula>$A76=1</formula>
    </cfRule>
  </conditionalFormatting>
  <conditionalFormatting sqref="GH99 GH96:GH97 GH85:GH86 GH119">
    <cfRule type="expression" dxfId="305" priority="448">
      <formula>#REF!=3</formula>
    </cfRule>
    <cfRule type="expression" dxfId="304" priority="449">
      <formula>#REF!=2</formula>
    </cfRule>
    <cfRule type="expression" dxfId="303" priority="450">
      <formula>#REF!=1</formula>
    </cfRule>
  </conditionalFormatting>
  <conditionalFormatting sqref="GH102">
    <cfRule type="expression" dxfId="302" priority="445">
      <formula>$A79=3</formula>
    </cfRule>
    <cfRule type="expression" dxfId="301" priority="446">
      <formula>$A79=2</formula>
    </cfRule>
    <cfRule type="expression" dxfId="300" priority="447">
      <formula>$A79=1</formula>
    </cfRule>
  </conditionalFormatting>
  <conditionalFormatting sqref="GH101">
    <cfRule type="expression" dxfId="299" priority="442">
      <formula>$A88=3</formula>
    </cfRule>
    <cfRule type="expression" dxfId="298" priority="443">
      <formula>$A88=2</formula>
    </cfRule>
    <cfRule type="expression" dxfId="297" priority="444">
      <formula>$A88=1</formula>
    </cfRule>
  </conditionalFormatting>
  <conditionalFormatting sqref="GH109">
    <cfRule type="expression" dxfId="296" priority="439">
      <formula>$A94=3</formula>
    </cfRule>
    <cfRule type="expression" dxfId="295" priority="440">
      <formula>$A94=2</formula>
    </cfRule>
    <cfRule type="expression" dxfId="294" priority="441">
      <formula>$A94=1</formula>
    </cfRule>
  </conditionalFormatting>
  <conditionalFormatting sqref="GH108">
    <cfRule type="expression" dxfId="293" priority="436">
      <formula>$A94=3</formula>
    </cfRule>
    <cfRule type="expression" dxfId="292" priority="437">
      <formula>$A94=2</formula>
    </cfRule>
    <cfRule type="expression" dxfId="291" priority="438">
      <formula>$A94=1</formula>
    </cfRule>
  </conditionalFormatting>
  <conditionalFormatting sqref="GH147 GH144 GH113 GH127:GH129">
    <cfRule type="expression" dxfId="290" priority="433">
      <formula>#REF!=3</formula>
    </cfRule>
    <cfRule type="expression" dxfId="289" priority="434">
      <formula>#REF!=2</formula>
    </cfRule>
    <cfRule type="expression" dxfId="288" priority="435">
      <formula>#REF!=1</formula>
    </cfRule>
  </conditionalFormatting>
  <conditionalFormatting sqref="GH58">
    <cfRule type="expression" dxfId="287" priority="430">
      <formula>$A33=3</formula>
    </cfRule>
    <cfRule type="expression" dxfId="286" priority="431">
      <formula>$A33=2</formula>
    </cfRule>
    <cfRule type="expression" dxfId="285" priority="432">
      <formula>$A33=1</formula>
    </cfRule>
  </conditionalFormatting>
  <conditionalFormatting sqref="GH130">
    <cfRule type="expression" dxfId="284" priority="427">
      <formula>$A105=3</formula>
    </cfRule>
    <cfRule type="expression" dxfId="283" priority="428">
      <formula>$A105=2</formula>
    </cfRule>
    <cfRule type="expression" dxfId="282" priority="429">
      <formula>$A105=1</formula>
    </cfRule>
  </conditionalFormatting>
  <conditionalFormatting sqref="GH147 GH139 GH142:GH144 GH129 GH114:GH120 GH39">
    <cfRule type="expression" dxfId="281" priority="424">
      <formula>#REF!=3</formula>
    </cfRule>
    <cfRule type="expression" dxfId="280" priority="425">
      <formula>#REF!=2</formula>
    </cfRule>
    <cfRule type="expression" dxfId="279" priority="426">
      <formula>#REF!=1</formula>
    </cfRule>
  </conditionalFormatting>
  <conditionalFormatting sqref="GH313:GH65435">
    <cfRule type="expression" dxfId="278" priority="421">
      <formula>$A159=3</formula>
    </cfRule>
    <cfRule type="expression" dxfId="277" priority="422">
      <formula>$A159=2</formula>
    </cfRule>
    <cfRule type="expression" dxfId="276" priority="423">
      <formula>$A159=1</formula>
    </cfRule>
  </conditionalFormatting>
  <conditionalFormatting sqref="GH138">
    <cfRule type="expression" dxfId="275" priority="418">
      <formula>$A112=3</formula>
    </cfRule>
    <cfRule type="expression" dxfId="274" priority="419">
      <formula>$A112=2</formula>
    </cfRule>
    <cfRule type="expression" dxfId="273" priority="420">
      <formula>$A112=1</formula>
    </cfRule>
  </conditionalFormatting>
  <conditionalFormatting sqref="GH131:GH132">
    <cfRule type="expression" dxfId="272" priority="415">
      <formula>$A112=3</formula>
    </cfRule>
    <cfRule type="expression" dxfId="271" priority="416">
      <formula>$A112=2</formula>
    </cfRule>
    <cfRule type="expression" dxfId="270" priority="417">
      <formula>$A112=1</formula>
    </cfRule>
  </conditionalFormatting>
  <conditionalFormatting sqref="GH316:GH65435">
    <cfRule type="expression" dxfId="269" priority="412">
      <formula>$A159=3</formula>
    </cfRule>
    <cfRule type="expression" dxfId="268" priority="413">
      <formula>$A159=2</formula>
    </cfRule>
    <cfRule type="expression" dxfId="267" priority="414">
      <formula>$A159=1</formula>
    </cfRule>
  </conditionalFormatting>
  <conditionalFormatting sqref="GH148">
    <cfRule type="expression" dxfId="266" priority="409">
      <formula>$A130=3</formula>
    </cfRule>
    <cfRule type="expression" dxfId="265" priority="410">
      <formula>$A130=2</formula>
    </cfRule>
    <cfRule type="expression" dxfId="264" priority="411">
      <formula>$A130=1</formula>
    </cfRule>
  </conditionalFormatting>
  <conditionalFormatting sqref="GH150">
    <cfRule type="expression" dxfId="263" priority="406">
      <formula>$A130=3</formula>
    </cfRule>
    <cfRule type="expression" dxfId="262" priority="407">
      <formula>$A130=2</formula>
    </cfRule>
    <cfRule type="expression" dxfId="261" priority="408">
      <formula>$A130=1</formula>
    </cfRule>
  </conditionalFormatting>
  <conditionalFormatting sqref="GH292:GH65435">
    <cfRule type="expression" dxfId="260" priority="397">
      <formula>$A159=3</formula>
    </cfRule>
    <cfRule type="expression" dxfId="259" priority="398">
      <formula>$A159=2</formula>
    </cfRule>
    <cfRule type="expression" dxfId="258" priority="399">
      <formula>$A159=1</formula>
    </cfRule>
  </conditionalFormatting>
  <conditionalFormatting sqref="GH295:GH65435">
    <cfRule type="expression" dxfId="257" priority="391">
      <formula>$A159=3</formula>
    </cfRule>
    <cfRule type="expression" dxfId="256" priority="392">
      <formula>$A159=2</formula>
    </cfRule>
    <cfRule type="expression" dxfId="255" priority="393">
      <formula>$A159=1</formula>
    </cfRule>
  </conditionalFormatting>
  <conditionalFormatting sqref="GH278:GH65435">
    <cfRule type="expression" dxfId="254" priority="388">
      <formula>$A159=3</formula>
    </cfRule>
    <cfRule type="expression" dxfId="253" priority="389">
      <formula>$A159=2</formula>
    </cfRule>
    <cfRule type="expression" dxfId="252" priority="390">
      <formula>$A159=1</formula>
    </cfRule>
  </conditionalFormatting>
  <conditionalFormatting sqref="GH157">
    <cfRule type="expression" dxfId="251" priority="385">
      <formula>#REF!=3</formula>
    </cfRule>
    <cfRule type="expression" dxfId="250" priority="386">
      <formula>#REF!=2</formula>
    </cfRule>
    <cfRule type="expression" dxfId="249" priority="387">
      <formula>#REF!=1</formula>
    </cfRule>
  </conditionalFormatting>
  <conditionalFormatting sqref="GH275:GH65435">
    <cfRule type="expression" dxfId="248" priority="382">
      <formula>$A159=3</formula>
    </cfRule>
    <cfRule type="expression" dxfId="247" priority="383">
      <formula>$A159=2</formula>
    </cfRule>
    <cfRule type="expression" dxfId="246" priority="384">
      <formula>$A159=1</formula>
    </cfRule>
  </conditionalFormatting>
  <conditionalFormatting sqref="GH244:GH65435">
    <cfRule type="expression" dxfId="245" priority="379">
      <formula>$A159=3</formula>
    </cfRule>
    <cfRule type="expression" dxfId="244" priority="380">
      <formula>$A159=2</formula>
    </cfRule>
    <cfRule type="expression" dxfId="243" priority="381">
      <formula>$A159=1</formula>
    </cfRule>
  </conditionalFormatting>
  <conditionalFormatting sqref="GH241:GH65435">
    <cfRule type="expression" dxfId="242" priority="376">
      <formula>$A159=3</formula>
    </cfRule>
    <cfRule type="expression" dxfId="241" priority="377">
      <formula>$A159=2</formula>
    </cfRule>
    <cfRule type="expression" dxfId="240" priority="378">
      <formula>$A159=1</formula>
    </cfRule>
  </conditionalFormatting>
  <conditionalFormatting sqref="GH153:GH154 GH157:GH158 GH70">
    <cfRule type="expression" dxfId="239" priority="373">
      <formula>#REF!=3</formula>
    </cfRule>
    <cfRule type="expression" dxfId="238" priority="374">
      <formula>#REF!=2</formula>
    </cfRule>
    <cfRule type="expression" dxfId="237" priority="375">
      <formula>#REF!=1</formula>
    </cfRule>
  </conditionalFormatting>
  <conditionalFormatting sqref="GH227:GH65435">
    <cfRule type="expression" dxfId="236" priority="370">
      <formula>$A159=3</formula>
    </cfRule>
    <cfRule type="expression" dxfId="235" priority="371">
      <formula>$A159=2</formula>
    </cfRule>
    <cfRule type="expression" dxfId="234" priority="372">
      <formula>$A159=1</formula>
    </cfRule>
  </conditionalFormatting>
  <conditionalFormatting sqref="GH230:GH65435">
    <cfRule type="expression" dxfId="233" priority="367">
      <formula>$A159=3</formula>
    </cfRule>
    <cfRule type="expression" dxfId="232" priority="368">
      <formula>$A159=2</formula>
    </cfRule>
    <cfRule type="expression" dxfId="231" priority="369">
      <formula>$A159=1</formula>
    </cfRule>
  </conditionalFormatting>
  <conditionalFormatting sqref="Q92:R93">
    <cfRule type="expression" dxfId="230" priority="364">
      <formula>$A92=3</formula>
    </cfRule>
    <cfRule type="expression" dxfId="229" priority="365">
      <formula>$A92=2</formula>
    </cfRule>
    <cfRule type="expression" dxfId="228" priority="366">
      <formula>$A92=1</formula>
    </cfRule>
  </conditionalFormatting>
  <conditionalFormatting sqref="GH127:GH128 GH125 GH88:GH89 GH121:GH123 GH109:GH112 GH93:GH94 GH101:GH107 GH36:GH37 GH31 GH22 GH13 GH11 GH16:GH17 GH73:GH74 GH52:GH55 GH20 GH25:GH29 GH34 GH49 GH40:GH47 GH57:GH65 GH68:GH71 GH130:GH131 GH133:GH136 GH76:GH85 GH91 GH138:GH140 GH142:GH158">
    <cfRule type="expression" dxfId="227" priority="361">
      <formula>#REF!=3</formula>
    </cfRule>
    <cfRule type="expression" dxfId="226" priority="362">
      <formula>#REF!=2</formula>
    </cfRule>
    <cfRule type="expression" dxfId="225" priority="363">
      <formula>#REF!=1</formula>
    </cfRule>
  </conditionalFormatting>
  <conditionalFormatting sqref="GH66">
    <cfRule type="expression" dxfId="224" priority="358">
      <formula>$A40=3</formula>
    </cfRule>
    <cfRule type="expression" dxfId="223" priority="359">
      <formula>$A40=2</formula>
    </cfRule>
    <cfRule type="expression" dxfId="222" priority="360">
      <formula>$A40=1</formula>
    </cfRule>
  </conditionalFormatting>
  <conditionalFormatting sqref="GH155:GH157 GH153 GH83 GH80 GH124 GH127 GH76 GH73 GH70 GH61 GH52 GH46 GH34">
    <cfRule type="expression" dxfId="221" priority="355">
      <formula>#REF!=3</formula>
    </cfRule>
    <cfRule type="expression" dxfId="220" priority="356">
      <formula>#REF!=2</formula>
    </cfRule>
    <cfRule type="expression" dxfId="219" priority="357">
      <formula>#REF!=1</formula>
    </cfRule>
  </conditionalFormatting>
  <conditionalFormatting sqref="GH147">
    <cfRule type="expression" dxfId="218" priority="352">
      <formula>$A139=3</formula>
    </cfRule>
    <cfRule type="expression" dxfId="217" priority="353">
      <formula>$A139=2</formula>
    </cfRule>
    <cfRule type="expression" dxfId="216" priority="354">
      <formula>$A139=1</formula>
    </cfRule>
  </conditionalFormatting>
  <conditionalFormatting sqref="GH147">
    <cfRule type="expression" dxfId="215" priority="349">
      <formula>$A130=3</formula>
    </cfRule>
    <cfRule type="expression" dxfId="214" priority="350">
      <formula>$A130=2</formula>
    </cfRule>
    <cfRule type="expression" dxfId="213" priority="351">
      <formula>$A130=1</formula>
    </cfRule>
  </conditionalFormatting>
  <conditionalFormatting sqref="GH158">
    <cfRule type="expression" dxfId="212" priority="346">
      <formula>$A146=3</formula>
    </cfRule>
    <cfRule type="expression" dxfId="211" priority="347">
      <formula>$A146=2</formula>
    </cfRule>
    <cfRule type="expression" dxfId="210" priority="348">
      <formula>$A146=1</formula>
    </cfRule>
  </conditionalFormatting>
  <conditionalFormatting sqref="GH158">
    <cfRule type="expression" dxfId="209" priority="343">
      <formula>$A149=3</formula>
    </cfRule>
    <cfRule type="expression" dxfId="208" priority="344">
      <formula>$A149=2</formula>
    </cfRule>
    <cfRule type="expression" dxfId="207" priority="345">
      <formula>$A149=1</formula>
    </cfRule>
  </conditionalFormatting>
  <conditionalFormatting sqref="S121">
    <cfRule type="expression" dxfId="206" priority="340">
      <formula>$A121=3</formula>
    </cfRule>
    <cfRule type="expression" dxfId="205" priority="341">
      <formula>$A121=2</formula>
    </cfRule>
    <cfRule type="expression" dxfId="204" priority="342">
      <formula>$A121=1</formula>
    </cfRule>
  </conditionalFormatting>
  <conditionalFormatting sqref="N92:Q93">
    <cfRule type="expression" dxfId="203" priority="337">
      <formula>$A92=3</formula>
    </cfRule>
    <cfRule type="expression" dxfId="202" priority="338">
      <formula>$A92=2</formula>
    </cfRule>
    <cfRule type="expression" dxfId="201" priority="339">
      <formula>$A92=1</formula>
    </cfRule>
  </conditionalFormatting>
  <conditionalFormatting sqref="GH171">
    <cfRule type="expression" dxfId="200" priority="310">
      <formula>#REF!=3</formula>
    </cfRule>
    <cfRule type="expression" dxfId="199" priority="311">
      <formula>#REF!=2</formula>
    </cfRule>
    <cfRule type="expression" dxfId="198" priority="312">
      <formula>#REF!=1</formula>
    </cfRule>
  </conditionalFormatting>
  <conditionalFormatting sqref="GH169">
    <cfRule type="expression" dxfId="197" priority="307">
      <formula>#REF!=3</formula>
    </cfRule>
    <cfRule type="expression" dxfId="196" priority="308">
      <formula>#REF!=2</formula>
    </cfRule>
    <cfRule type="expression" dxfId="195" priority="309">
      <formula>#REF!=1</formula>
    </cfRule>
  </conditionalFormatting>
  <conditionalFormatting sqref="GH173">
    <cfRule type="expression" dxfId="194" priority="304">
      <formula>#REF!=3</formula>
    </cfRule>
    <cfRule type="expression" dxfId="193" priority="305">
      <formula>#REF!=2</formula>
    </cfRule>
    <cfRule type="expression" dxfId="192" priority="306">
      <formula>#REF!=1</formula>
    </cfRule>
  </conditionalFormatting>
  <conditionalFormatting sqref="GH185">
    <cfRule type="expression" dxfId="191" priority="301">
      <formula>#REF!=3</formula>
    </cfRule>
    <cfRule type="expression" dxfId="190" priority="302">
      <formula>#REF!=2</formula>
    </cfRule>
    <cfRule type="expression" dxfId="189" priority="303">
      <formula>#REF!=1</formula>
    </cfRule>
  </conditionalFormatting>
  <conditionalFormatting sqref="GH182">
    <cfRule type="expression" dxfId="188" priority="298">
      <formula>#REF!=3</formula>
    </cfRule>
    <cfRule type="expression" dxfId="187" priority="299">
      <formula>#REF!=2</formula>
    </cfRule>
    <cfRule type="expression" dxfId="186" priority="300">
      <formula>#REF!=1</formula>
    </cfRule>
  </conditionalFormatting>
  <conditionalFormatting sqref="GH200">
    <cfRule type="expression" dxfId="185" priority="295">
      <formula>#REF!=3</formula>
    </cfRule>
    <cfRule type="expression" dxfId="184" priority="296">
      <formula>#REF!=2</formula>
    </cfRule>
    <cfRule type="expression" dxfId="183" priority="297">
      <formula>#REF!=1</formula>
    </cfRule>
  </conditionalFormatting>
  <conditionalFormatting sqref="GH346">
    <cfRule type="expression" dxfId="182" priority="292">
      <formula>#REF!=3</formula>
    </cfRule>
    <cfRule type="expression" dxfId="181" priority="293">
      <formula>#REF!=2</formula>
    </cfRule>
    <cfRule type="expression" dxfId="180" priority="294">
      <formula>#REF!=1</formula>
    </cfRule>
  </conditionalFormatting>
  <conditionalFormatting sqref="GH366">
    <cfRule type="expression" dxfId="179" priority="289">
      <formula>#REF!=3</formula>
    </cfRule>
    <cfRule type="expression" dxfId="178" priority="290">
      <formula>#REF!=2</formula>
    </cfRule>
    <cfRule type="expression" dxfId="177" priority="291">
      <formula>#REF!=1</formula>
    </cfRule>
  </conditionalFormatting>
  <conditionalFormatting sqref="GH333">
    <cfRule type="expression" dxfId="176" priority="286">
      <formula>#REF!=3</formula>
    </cfRule>
    <cfRule type="expression" dxfId="175" priority="287">
      <formula>#REF!=2</formula>
    </cfRule>
    <cfRule type="expression" dxfId="174" priority="288">
      <formula>#REF!=1</formula>
    </cfRule>
  </conditionalFormatting>
  <conditionalFormatting sqref="GH349">
    <cfRule type="expression" dxfId="173" priority="283">
      <formula>#REF!=3</formula>
    </cfRule>
    <cfRule type="expression" dxfId="172" priority="284">
      <formula>#REF!=2</formula>
    </cfRule>
    <cfRule type="expression" dxfId="171" priority="285">
      <formula>#REF!=1</formula>
    </cfRule>
  </conditionalFormatting>
  <conditionalFormatting sqref="GH330">
    <cfRule type="expression" dxfId="170" priority="280">
      <formula>#REF!=3</formula>
    </cfRule>
    <cfRule type="expression" dxfId="169" priority="281">
      <formula>#REF!=2</formula>
    </cfRule>
    <cfRule type="expression" dxfId="168" priority="282">
      <formula>#REF!=1</formula>
    </cfRule>
  </conditionalFormatting>
  <conditionalFormatting sqref="GH203">
    <cfRule type="expression" dxfId="167" priority="277">
      <formula>#REF!=3</formula>
    </cfRule>
    <cfRule type="expression" dxfId="166" priority="278">
      <formula>#REF!=2</formula>
    </cfRule>
    <cfRule type="expression" dxfId="165" priority="279">
      <formula>#REF!=1</formula>
    </cfRule>
  </conditionalFormatting>
  <conditionalFormatting sqref="GH306">
    <cfRule type="expression" dxfId="164" priority="274">
      <formula>#REF!=3</formula>
    </cfRule>
    <cfRule type="expression" dxfId="163" priority="275">
      <formula>#REF!=2</formula>
    </cfRule>
    <cfRule type="expression" dxfId="162" priority="276">
      <formula>#REF!=1</formula>
    </cfRule>
  </conditionalFormatting>
  <conditionalFormatting sqref="GH309">
    <cfRule type="expression" dxfId="161" priority="271">
      <formula>#REF!=3</formula>
    </cfRule>
    <cfRule type="expression" dxfId="160" priority="272">
      <formula>#REF!=2</formula>
    </cfRule>
    <cfRule type="expression" dxfId="159" priority="273">
      <formula>#REF!=1</formula>
    </cfRule>
  </conditionalFormatting>
  <conditionalFormatting sqref="GH285">
    <cfRule type="expression" dxfId="158" priority="268">
      <formula>#REF!=3</formula>
    </cfRule>
    <cfRule type="expression" dxfId="157" priority="269">
      <formula>#REF!=2</formula>
    </cfRule>
    <cfRule type="expression" dxfId="156" priority="270">
      <formula>#REF!=1</formula>
    </cfRule>
  </conditionalFormatting>
  <conditionalFormatting sqref="GH288">
    <cfRule type="expression" dxfId="155" priority="265">
      <formula>#REF!=3</formula>
    </cfRule>
    <cfRule type="expression" dxfId="154" priority="266">
      <formula>#REF!=2</formula>
    </cfRule>
    <cfRule type="expression" dxfId="153" priority="267">
      <formula>#REF!=1</formula>
    </cfRule>
  </conditionalFormatting>
  <conditionalFormatting sqref="GH271">
    <cfRule type="expression" dxfId="152" priority="262">
      <formula>#REF!=3</formula>
    </cfRule>
    <cfRule type="expression" dxfId="151" priority="263">
      <formula>#REF!=2</formula>
    </cfRule>
    <cfRule type="expression" dxfId="150" priority="264">
      <formula>#REF!=1</formula>
    </cfRule>
  </conditionalFormatting>
  <conditionalFormatting sqref="GH268">
    <cfRule type="expression" dxfId="149" priority="259">
      <formula>#REF!=3</formula>
    </cfRule>
    <cfRule type="expression" dxfId="148" priority="260">
      <formula>#REF!=2</formula>
    </cfRule>
    <cfRule type="expression" dxfId="147" priority="261">
      <formula>#REF!=1</formula>
    </cfRule>
  </conditionalFormatting>
  <conditionalFormatting sqref="GH237">
    <cfRule type="expression" dxfId="146" priority="256">
      <formula>#REF!=3</formula>
    </cfRule>
    <cfRule type="expression" dxfId="145" priority="257">
      <formula>#REF!=2</formula>
    </cfRule>
    <cfRule type="expression" dxfId="144" priority="258">
      <formula>#REF!=1</formula>
    </cfRule>
  </conditionalFormatting>
  <conditionalFormatting sqref="GH234">
    <cfRule type="expression" dxfId="143" priority="253">
      <formula>#REF!=3</formula>
    </cfRule>
    <cfRule type="expression" dxfId="142" priority="254">
      <formula>#REF!=2</formula>
    </cfRule>
    <cfRule type="expression" dxfId="141" priority="255">
      <formula>#REF!=1</formula>
    </cfRule>
  </conditionalFormatting>
  <conditionalFormatting sqref="GH220">
    <cfRule type="expression" dxfId="140" priority="250">
      <formula>#REF!=3</formula>
    </cfRule>
    <cfRule type="expression" dxfId="139" priority="251">
      <formula>#REF!=2</formula>
    </cfRule>
    <cfRule type="expression" dxfId="138" priority="252">
      <formula>#REF!=1</formula>
    </cfRule>
  </conditionalFormatting>
  <conditionalFormatting sqref="GH223">
    <cfRule type="expression" dxfId="137" priority="247">
      <formula>#REF!=3</formula>
    </cfRule>
    <cfRule type="expression" dxfId="136" priority="248">
      <formula>#REF!=2</formula>
    </cfRule>
    <cfRule type="expression" dxfId="135" priority="249">
      <formula>#REF!=1</formula>
    </cfRule>
  </conditionalFormatting>
  <conditionalFormatting sqref="GH116">
    <cfRule type="expression" dxfId="134" priority="244">
      <formula>$A111=3</formula>
    </cfRule>
    <cfRule type="expression" dxfId="133" priority="245">
      <formula>$A111=2</formula>
    </cfRule>
    <cfRule type="expression" dxfId="132" priority="246">
      <formula>$A111=1</formula>
    </cfRule>
  </conditionalFormatting>
  <conditionalFormatting sqref="GH115">
    <cfRule type="expression" dxfId="131" priority="241">
      <formula>$A109=3</formula>
    </cfRule>
    <cfRule type="expression" dxfId="130" priority="242">
      <formula>$A109=2</formula>
    </cfRule>
    <cfRule type="expression" dxfId="129" priority="243">
      <formula>$A109=1</formula>
    </cfRule>
  </conditionalFormatting>
  <conditionalFormatting sqref="GH115:GH116">
    <cfRule type="expression" dxfId="128" priority="238">
      <formula>#REF!=3</formula>
    </cfRule>
    <cfRule type="expression" dxfId="127" priority="239">
      <formula>#REF!=2</formula>
    </cfRule>
    <cfRule type="expression" dxfId="126" priority="240">
      <formula>#REF!=1</formula>
    </cfRule>
  </conditionalFormatting>
  <conditionalFormatting sqref="GH142">
    <cfRule type="expression" dxfId="125" priority="235">
      <formula>$A131=3</formula>
    </cfRule>
    <cfRule type="expression" dxfId="124" priority="236">
      <formula>$A131=2</formula>
    </cfRule>
    <cfRule type="expression" dxfId="123" priority="237">
      <formula>$A131=1</formula>
    </cfRule>
  </conditionalFormatting>
  <conditionalFormatting sqref="GH143:GH144">
    <cfRule type="expression" dxfId="122" priority="232">
      <formula>#REF!=3</formula>
    </cfRule>
    <cfRule type="expression" dxfId="121" priority="233">
      <formula>#REF!=2</formula>
    </cfRule>
    <cfRule type="expression" dxfId="120" priority="234">
      <formula>#REF!=1</formula>
    </cfRule>
  </conditionalFormatting>
  <conditionalFormatting sqref="GH144">
    <cfRule type="expression" dxfId="119" priority="229">
      <formula>$A136=3</formula>
    </cfRule>
    <cfRule type="expression" dxfId="118" priority="230">
      <formula>$A136=2</formula>
    </cfRule>
    <cfRule type="expression" dxfId="117" priority="231">
      <formula>$A136=1</formula>
    </cfRule>
  </conditionalFormatting>
  <conditionalFormatting sqref="C89:C90">
    <cfRule type="expression" dxfId="116" priority="223">
      <formula>$A89=3</formula>
    </cfRule>
    <cfRule type="expression" dxfId="115" priority="224">
      <formula>$A89=2</formula>
    </cfRule>
    <cfRule type="expression" dxfId="114" priority="225">
      <formula>$A89=1</formula>
    </cfRule>
  </conditionalFormatting>
  <conditionalFormatting sqref="C92:C93">
    <cfRule type="expression" dxfId="113" priority="220">
      <formula>$A92=3</formula>
    </cfRule>
    <cfRule type="expression" dxfId="112" priority="221">
      <formula>$A92=2</formula>
    </cfRule>
    <cfRule type="expression" dxfId="111" priority="222">
      <formula>$A92=1</formula>
    </cfRule>
  </conditionalFormatting>
  <conditionalFormatting sqref="C146:R147">
    <cfRule type="expression" dxfId="110" priority="217">
      <formula>$A146=3</formula>
    </cfRule>
    <cfRule type="expression" dxfId="109" priority="218">
      <formula>$A146=2</formula>
    </cfRule>
    <cfRule type="expression" dxfId="108" priority="219">
      <formula>$A146=1</formula>
    </cfRule>
  </conditionalFormatting>
  <conditionalFormatting sqref="GH85">
    <cfRule type="expression" dxfId="107" priority="205">
      <formula>$A66=3</formula>
    </cfRule>
    <cfRule type="expression" dxfId="106" priority="206">
      <formula>$A66=2</formula>
    </cfRule>
    <cfRule type="expression" dxfId="105" priority="207">
      <formula>$A66=1</formula>
    </cfRule>
  </conditionalFormatting>
  <conditionalFormatting sqref="GH86:GH87">
    <cfRule type="expression" dxfId="104" priority="202">
      <formula>$A64=3</formula>
    </cfRule>
    <cfRule type="expression" dxfId="103" priority="203">
      <formula>$A64=2</formula>
    </cfRule>
    <cfRule type="expression" dxfId="102" priority="204">
      <formula>$A64=1</formula>
    </cfRule>
  </conditionalFormatting>
  <conditionalFormatting sqref="GH86:GH87">
    <cfRule type="expression" dxfId="101" priority="199">
      <formula>$A73=3</formula>
    </cfRule>
    <cfRule type="expression" dxfId="100" priority="200">
      <formula>$A73=2</formula>
    </cfRule>
    <cfRule type="expression" dxfId="99" priority="201">
      <formula>$A73=1</formula>
    </cfRule>
  </conditionalFormatting>
  <conditionalFormatting sqref="C86:C87">
    <cfRule type="expression" dxfId="98" priority="193">
      <formula>$A86=3</formula>
    </cfRule>
    <cfRule type="expression" dxfId="97" priority="194">
      <formula>$A86=2</formula>
    </cfRule>
    <cfRule type="expression" dxfId="96" priority="195">
      <formula>$A86=1</formula>
    </cfRule>
  </conditionalFormatting>
  <conditionalFormatting sqref="B107">
    <cfRule type="expression" dxfId="95" priority="190">
      <formula>$A107=3</formula>
    </cfRule>
    <cfRule type="expression" dxfId="94" priority="191">
      <formula>$A107=2</formula>
    </cfRule>
    <cfRule type="expression" dxfId="93" priority="192">
      <formula>$A107=1</formula>
    </cfRule>
  </conditionalFormatting>
  <conditionalFormatting sqref="M146:M147">
    <cfRule type="expression" dxfId="92" priority="187">
      <formula>$A146=3</formula>
    </cfRule>
    <cfRule type="expression" dxfId="91" priority="188">
      <formula>$A146=2</formula>
    </cfRule>
    <cfRule type="expression" dxfId="90" priority="189">
      <formula>$A146=1</formula>
    </cfRule>
  </conditionalFormatting>
  <conditionalFormatting sqref="C59:R60">
    <cfRule type="expression" dxfId="89" priority="184">
      <formula>$A59=3</formula>
    </cfRule>
    <cfRule type="expression" dxfId="88" priority="185">
      <formula>$A59=2</formula>
    </cfRule>
    <cfRule type="expression" dxfId="87" priority="186">
      <formula>$A59=1</formula>
    </cfRule>
  </conditionalFormatting>
  <conditionalFormatting sqref="GH119:GH120">
    <cfRule type="expression" dxfId="86" priority="178">
      <formula>$A116=3</formula>
    </cfRule>
    <cfRule type="expression" dxfId="85" priority="179">
      <formula>$A116=2</formula>
    </cfRule>
    <cfRule type="expression" dxfId="84" priority="180">
      <formula>$A116=1</formula>
    </cfRule>
  </conditionalFormatting>
  <conditionalFormatting sqref="GH118">
    <cfRule type="expression" dxfId="83" priority="175">
      <formula>$A109=3</formula>
    </cfRule>
    <cfRule type="expression" dxfId="82" priority="176">
      <formula>$A109=2</formula>
    </cfRule>
    <cfRule type="expression" dxfId="81" priority="177">
      <formula>$A109=1</formula>
    </cfRule>
  </conditionalFormatting>
  <conditionalFormatting sqref="GH118">
    <cfRule type="expression" dxfId="80" priority="172">
      <formula>#REF!=3</formula>
    </cfRule>
    <cfRule type="expression" dxfId="79" priority="173">
      <formula>#REF!=2</formula>
    </cfRule>
    <cfRule type="expression" dxfId="78" priority="174">
      <formula>#REF!=1</formula>
    </cfRule>
  </conditionalFormatting>
  <conditionalFormatting sqref="GH119:GH120">
    <cfRule type="expression" dxfId="77" priority="169">
      <formula>$A105=3</formula>
    </cfRule>
    <cfRule type="expression" dxfId="76" priority="170">
      <formula>$A105=2</formula>
    </cfRule>
    <cfRule type="expression" dxfId="75" priority="171">
      <formula>$A105=1</formula>
    </cfRule>
  </conditionalFormatting>
  <conditionalFormatting sqref="GH118">
    <cfRule type="expression" dxfId="74" priority="166">
      <formula>$A107=3</formula>
    </cfRule>
    <cfRule type="expression" dxfId="73" priority="167">
      <formula>$A107=2</formula>
    </cfRule>
    <cfRule type="expression" dxfId="72" priority="168">
      <formula>$A107=1</formula>
    </cfRule>
  </conditionalFormatting>
  <conditionalFormatting sqref="GH118">
    <cfRule type="expression" dxfId="71" priority="163">
      <formula>$A105=3</formula>
    </cfRule>
    <cfRule type="expression" dxfId="70" priority="164">
      <formula>$A105=2</formula>
    </cfRule>
    <cfRule type="expression" dxfId="69" priority="165">
      <formula>$A105=1</formula>
    </cfRule>
  </conditionalFormatting>
  <conditionalFormatting sqref="GH159:GH161">
    <cfRule type="expression" dxfId="68" priority="706">
      <formula>#REF!=3</formula>
    </cfRule>
    <cfRule type="expression" dxfId="67" priority="707">
      <formula>#REF!=2</formula>
    </cfRule>
    <cfRule type="expression" dxfId="66" priority="708">
      <formula>#REF!=1</formula>
    </cfRule>
  </conditionalFormatting>
  <conditionalFormatting sqref="GH172:GH177">
    <cfRule type="expression" dxfId="65" priority="715">
      <formula>#REF!=3</formula>
    </cfRule>
    <cfRule type="expression" dxfId="64" priority="716">
      <formula>#REF!=2</formula>
    </cfRule>
    <cfRule type="expression" dxfId="63" priority="717">
      <formula>#REF!=1</formula>
    </cfRule>
  </conditionalFormatting>
  <conditionalFormatting sqref="GH170:GH175">
    <cfRule type="expression" dxfId="62" priority="721">
      <formula>#REF!=3</formula>
    </cfRule>
    <cfRule type="expression" dxfId="61" priority="722">
      <formula>#REF!=2</formula>
    </cfRule>
    <cfRule type="expression" dxfId="60" priority="723">
      <formula>#REF!=1</formula>
    </cfRule>
  </conditionalFormatting>
  <conditionalFormatting sqref="GH174:GH179">
    <cfRule type="expression" dxfId="59" priority="727">
      <formula>#REF!=3</formula>
    </cfRule>
    <cfRule type="expression" dxfId="58" priority="728">
      <formula>#REF!=2</formula>
    </cfRule>
    <cfRule type="expression" dxfId="57" priority="729">
      <formula>#REF!=1</formula>
    </cfRule>
  </conditionalFormatting>
  <conditionalFormatting sqref="GH186:GH191">
    <cfRule type="expression" dxfId="56" priority="784">
      <formula>#REF!=3</formula>
    </cfRule>
    <cfRule type="expression" dxfId="55" priority="785">
      <formula>#REF!=2</formula>
    </cfRule>
    <cfRule type="expression" dxfId="54" priority="786">
      <formula>#REF!=1</formula>
    </cfRule>
  </conditionalFormatting>
  <conditionalFormatting sqref="GH183:GH188">
    <cfRule type="expression" dxfId="53" priority="835">
      <formula>#REF!=3</formula>
    </cfRule>
    <cfRule type="expression" dxfId="52" priority="836">
      <formula>#REF!=2</formula>
    </cfRule>
    <cfRule type="expression" dxfId="51" priority="837">
      <formula>#REF!=1</formula>
    </cfRule>
  </conditionalFormatting>
  <conditionalFormatting sqref="GH201:GH206">
    <cfRule type="expression" dxfId="50" priority="883">
      <formula>#REF!=3</formula>
    </cfRule>
    <cfRule type="expression" dxfId="49" priority="884">
      <formula>#REF!=2</formula>
    </cfRule>
    <cfRule type="expression" dxfId="48" priority="885">
      <formula>#REF!=1</formula>
    </cfRule>
  </conditionalFormatting>
  <conditionalFormatting sqref="GH347:GH352">
    <cfRule type="expression" dxfId="47" priority="892">
      <formula>#REF!=3</formula>
    </cfRule>
    <cfRule type="expression" dxfId="46" priority="893">
      <formula>#REF!=2</formula>
    </cfRule>
    <cfRule type="expression" dxfId="45" priority="894">
      <formula>#REF!=1</formula>
    </cfRule>
  </conditionalFormatting>
  <conditionalFormatting sqref="GH367:GH372">
    <cfRule type="expression" dxfId="44" priority="904">
      <formula>#REF!=3</formula>
    </cfRule>
    <cfRule type="expression" dxfId="43" priority="905">
      <formula>#REF!=2</formula>
    </cfRule>
    <cfRule type="expression" dxfId="42" priority="906">
      <formula>#REF!=1</formula>
    </cfRule>
  </conditionalFormatting>
  <conditionalFormatting sqref="GH334:GH339">
    <cfRule type="expression" dxfId="41" priority="931">
      <formula>#REF!=3</formula>
    </cfRule>
    <cfRule type="expression" dxfId="40" priority="932">
      <formula>#REF!=2</formula>
    </cfRule>
    <cfRule type="expression" dxfId="39" priority="933">
      <formula>#REF!=1</formula>
    </cfRule>
  </conditionalFormatting>
  <conditionalFormatting sqref="GH350:GH355">
    <cfRule type="expression" dxfId="38" priority="946">
      <formula>#REF!=3</formula>
    </cfRule>
    <cfRule type="expression" dxfId="37" priority="947">
      <formula>#REF!=2</formula>
    </cfRule>
    <cfRule type="expression" dxfId="36" priority="948">
      <formula>#REF!=1</formula>
    </cfRule>
  </conditionalFormatting>
  <conditionalFormatting sqref="GH331:GH336">
    <cfRule type="expression" dxfId="35" priority="958">
      <formula>#REF!=3</formula>
    </cfRule>
    <cfRule type="expression" dxfId="34" priority="959">
      <formula>#REF!=2</formula>
    </cfRule>
    <cfRule type="expression" dxfId="33" priority="960">
      <formula>#REF!=1</formula>
    </cfRule>
  </conditionalFormatting>
  <conditionalFormatting sqref="GH204:GH209">
    <cfRule type="expression" dxfId="32" priority="964">
      <formula>#REF!=3</formula>
    </cfRule>
    <cfRule type="expression" dxfId="31" priority="965">
      <formula>#REF!=2</formula>
    </cfRule>
    <cfRule type="expression" dxfId="30" priority="966">
      <formula>#REF!=1</formula>
    </cfRule>
  </conditionalFormatting>
  <conditionalFormatting sqref="GH307:GH312">
    <cfRule type="expression" dxfId="29" priority="1018">
      <formula>#REF!=3</formula>
    </cfRule>
    <cfRule type="expression" dxfId="28" priority="1019">
      <formula>#REF!=2</formula>
    </cfRule>
    <cfRule type="expression" dxfId="27" priority="1020">
      <formula>#REF!=1</formula>
    </cfRule>
  </conditionalFormatting>
  <conditionalFormatting sqref="GH310:GH315">
    <cfRule type="expression" dxfId="26" priority="1024">
      <formula>#REF!=3</formula>
    </cfRule>
    <cfRule type="expression" dxfId="25" priority="1025">
      <formula>#REF!=2</formula>
    </cfRule>
    <cfRule type="expression" dxfId="24" priority="1026">
      <formula>#REF!=1</formula>
    </cfRule>
  </conditionalFormatting>
  <conditionalFormatting sqref="GH286:GH291">
    <cfRule type="expression" dxfId="23" priority="1030">
      <formula>#REF!=3</formula>
    </cfRule>
    <cfRule type="expression" dxfId="22" priority="1031">
      <formula>#REF!=2</formula>
    </cfRule>
    <cfRule type="expression" dxfId="21" priority="1032">
      <formula>#REF!=1</formula>
    </cfRule>
  </conditionalFormatting>
  <conditionalFormatting sqref="GH289:GH294">
    <cfRule type="expression" dxfId="20" priority="1036">
      <formula>#REF!=3</formula>
    </cfRule>
    <cfRule type="expression" dxfId="19" priority="1037">
      <formula>#REF!=2</formula>
    </cfRule>
    <cfRule type="expression" dxfId="18" priority="1038">
      <formula>#REF!=1</formula>
    </cfRule>
  </conditionalFormatting>
  <conditionalFormatting sqref="GH272:GH277">
    <cfRule type="expression" dxfId="17" priority="1042">
      <formula>#REF!=3</formula>
    </cfRule>
    <cfRule type="expression" dxfId="16" priority="1043">
      <formula>#REF!=2</formula>
    </cfRule>
    <cfRule type="expression" dxfId="15" priority="1044">
      <formula>#REF!=1</formula>
    </cfRule>
  </conditionalFormatting>
  <conditionalFormatting sqref="GH269:GH274">
    <cfRule type="expression" dxfId="14" priority="1051">
      <formula>#REF!=3</formula>
    </cfRule>
    <cfRule type="expression" dxfId="13" priority="1052">
      <formula>#REF!=2</formula>
    </cfRule>
    <cfRule type="expression" dxfId="12" priority="1053">
      <formula>#REF!=1</formula>
    </cfRule>
  </conditionalFormatting>
  <conditionalFormatting sqref="GH238:GH243">
    <cfRule type="expression" dxfId="11" priority="1057">
      <formula>#REF!=3</formula>
    </cfRule>
    <cfRule type="expression" dxfId="10" priority="1058">
      <formula>#REF!=2</formula>
    </cfRule>
    <cfRule type="expression" dxfId="9" priority="1059">
      <formula>#REF!=1</formula>
    </cfRule>
  </conditionalFormatting>
  <conditionalFormatting sqref="GH235:GH240">
    <cfRule type="expression" dxfId="8" priority="1063">
      <formula>#REF!=3</formula>
    </cfRule>
    <cfRule type="expression" dxfId="7" priority="1064">
      <formula>#REF!=2</formula>
    </cfRule>
    <cfRule type="expression" dxfId="6" priority="1065">
      <formula>#REF!=1</formula>
    </cfRule>
  </conditionalFormatting>
  <conditionalFormatting sqref="GH221:GH226">
    <cfRule type="expression" dxfId="5" priority="1078">
      <formula>#REF!=3</formula>
    </cfRule>
    <cfRule type="expression" dxfId="4" priority="1079">
      <formula>#REF!=2</formula>
    </cfRule>
    <cfRule type="expression" dxfId="3" priority="1080">
      <formula>#REF!=1</formula>
    </cfRule>
  </conditionalFormatting>
  <conditionalFormatting sqref="GH224:GH229">
    <cfRule type="expression" dxfId="2" priority="1084">
      <formula>#REF!=3</formula>
    </cfRule>
    <cfRule type="expression" dxfId="1" priority="1085">
      <formula>#REF!=2</formula>
    </cfRule>
    <cfRule type="expression" dxfId="0" priority="1086">
      <formula>#REF!=1</formula>
    </cfRule>
  </conditionalFormatting>
  <pageMargins left="0.31496062992125984" right="0.31496062992125984" top="0.15748031496062992" bottom="0" header="0.31496062992125984" footer="0.31496062992125984"/>
  <pageSetup paperSize="9" scale="37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3"/>
  <sheetViews>
    <sheetView zoomScaleNormal="100" workbookViewId="0">
      <pane xSplit="3" ySplit="4" topLeftCell="D5" activePane="bottomRight" state="frozen"/>
      <selection activeCell="R5" sqref="R5"/>
      <selection pane="topRight" activeCell="R5" sqref="R5"/>
      <selection pane="bottomLeft" activeCell="R5" sqref="R5"/>
      <selection pane="bottomRight" activeCell="D44" sqref="D44"/>
    </sheetView>
  </sheetViews>
  <sheetFormatPr defaultRowHeight="15.75" outlineLevelRow="2"/>
  <cols>
    <col min="1" max="1" width="0" style="1" hidden="1" customWidth="1"/>
    <col min="2" max="2" width="52" style="1" customWidth="1"/>
    <col min="3" max="3" width="61.140625" style="1" customWidth="1"/>
    <col min="4" max="4" width="15.5703125" style="1" customWidth="1"/>
    <col min="5" max="8" width="10.85546875" style="1" customWidth="1"/>
    <col min="9" max="16384" width="9.140625" style="1"/>
  </cols>
  <sheetData>
    <row r="2" spans="1:8" ht="69.75" customHeight="1">
      <c r="B2" s="181" t="s">
        <v>30</v>
      </c>
      <c r="C2" s="181"/>
      <c r="D2" s="181"/>
      <c r="E2" s="21"/>
      <c r="F2" s="21"/>
      <c r="G2" s="21"/>
      <c r="H2" s="21"/>
    </row>
    <row r="3" spans="1:8">
      <c r="B3" s="182"/>
      <c r="C3" s="182"/>
      <c r="D3" s="182"/>
      <c r="E3" s="21"/>
      <c r="F3" s="21"/>
      <c r="G3" s="21"/>
      <c r="H3" s="21"/>
    </row>
    <row r="4" spans="1:8" ht="69" customHeight="1">
      <c r="B4" s="23" t="s">
        <v>29</v>
      </c>
      <c r="C4" s="24" t="s">
        <v>28</v>
      </c>
      <c r="D4" s="22" t="s">
        <v>27</v>
      </c>
      <c r="E4" s="20" t="s">
        <v>25</v>
      </c>
      <c r="F4" s="20" t="s">
        <v>24</v>
      </c>
      <c r="G4" s="20" t="s">
        <v>23</v>
      </c>
      <c r="H4" s="20" t="s">
        <v>22</v>
      </c>
    </row>
    <row r="5" spans="1:8" ht="38.25" hidden="1" customHeight="1" outlineLevel="2">
      <c r="B5" s="25" t="s">
        <v>21</v>
      </c>
      <c r="C5" s="26" t="s">
        <v>11</v>
      </c>
      <c r="D5" s="12">
        <v>7</v>
      </c>
      <c r="E5" s="15">
        <v>1</v>
      </c>
      <c r="F5" s="15">
        <f>2+1</f>
        <v>3</v>
      </c>
      <c r="G5" s="15">
        <v>2</v>
      </c>
      <c r="H5" s="17">
        <v>1</v>
      </c>
    </row>
    <row r="6" spans="1:8" ht="38.25" hidden="1" customHeight="1" outlineLevel="2">
      <c r="B6" s="25" t="s">
        <v>21</v>
      </c>
      <c r="C6" s="26" t="s">
        <v>10</v>
      </c>
      <c r="D6" s="12">
        <v>12</v>
      </c>
      <c r="E6" s="15">
        <v>1</v>
      </c>
      <c r="F6" s="15">
        <f>3+2</f>
        <v>5</v>
      </c>
      <c r="G6" s="15">
        <v>3</v>
      </c>
      <c r="H6" s="17">
        <v>3</v>
      </c>
    </row>
    <row r="7" spans="1:8" ht="38.25" hidden="1" customHeight="1" outlineLevel="2">
      <c r="B7" s="25" t="s">
        <v>21</v>
      </c>
      <c r="C7" s="26" t="s">
        <v>9</v>
      </c>
      <c r="D7" s="12">
        <v>198</v>
      </c>
      <c r="E7" s="15">
        <v>10</v>
      </c>
      <c r="F7" s="15">
        <f>50+40</f>
        <v>90</v>
      </c>
      <c r="G7" s="15">
        <v>50</v>
      </c>
      <c r="H7" s="17">
        <v>48</v>
      </c>
    </row>
    <row r="8" spans="1:8" ht="38.25" hidden="1" customHeight="1" outlineLevel="2">
      <c r="B8" s="25" t="s">
        <v>21</v>
      </c>
      <c r="C8" s="26" t="s">
        <v>8</v>
      </c>
      <c r="D8" s="12">
        <v>318</v>
      </c>
      <c r="E8" s="15">
        <v>23</v>
      </c>
      <c r="F8" s="15">
        <f>80+57</f>
        <v>137</v>
      </c>
      <c r="G8" s="15">
        <v>80</v>
      </c>
      <c r="H8" s="17">
        <v>78</v>
      </c>
    </row>
    <row r="9" spans="1:8" ht="38.25" hidden="1" customHeight="1" outlineLevel="2">
      <c r="B9" s="25" t="s">
        <v>21</v>
      </c>
      <c r="C9" s="26" t="s">
        <v>7</v>
      </c>
      <c r="D9" s="12">
        <v>722</v>
      </c>
      <c r="E9" s="15">
        <v>58</v>
      </c>
      <c r="F9" s="15">
        <f>179+121</f>
        <v>300</v>
      </c>
      <c r="G9" s="15">
        <v>179</v>
      </c>
      <c r="H9" s="17">
        <v>185</v>
      </c>
    </row>
    <row r="10" spans="1:8" ht="38.25" hidden="1" customHeight="1" outlineLevel="2">
      <c r="B10" s="25" t="s">
        <v>21</v>
      </c>
      <c r="C10" s="26" t="s">
        <v>6</v>
      </c>
      <c r="D10" s="12">
        <v>0</v>
      </c>
      <c r="E10" s="15"/>
      <c r="F10" s="15"/>
      <c r="G10" s="15"/>
      <c r="H10" s="15"/>
    </row>
    <row r="11" spans="1:8" ht="38.25" hidden="1" customHeight="1" outlineLevel="2">
      <c r="B11" s="25" t="s">
        <v>21</v>
      </c>
      <c r="C11" s="26" t="s">
        <v>4</v>
      </c>
      <c r="D11" s="12">
        <v>0</v>
      </c>
      <c r="E11" s="15"/>
      <c r="F11" s="15"/>
      <c r="G11" s="15"/>
      <c r="H11" s="15"/>
    </row>
    <row r="12" spans="1:8" s="27" customFormat="1" ht="38.25" customHeight="1" outlineLevel="1" collapsed="1">
      <c r="A12" s="27">
        <v>1</v>
      </c>
      <c r="B12" s="28" t="s">
        <v>20</v>
      </c>
      <c r="C12" s="29"/>
      <c r="D12" s="18">
        <f>SUBTOTAL(9,D5:D11)</f>
        <v>1257</v>
      </c>
      <c r="E12" s="8">
        <f>SUBTOTAL(9,E5:E11)</f>
        <v>93</v>
      </c>
      <c r="F12" s="8">
        <f>SUBTOTAL(9,F5:F11)</f>
        <v>535</v>
      </c>
      <c r="G12" s="8">
        <f>SUBTOTAL(9,G5:G11)</f>
        <v>314</v>
      </c>
      <c r="H12" s="8">
        <f>SUBTOTAL(9,H5:H11)</f>
        <v>315</v>
      </c>
    </row>
    <row r="13" spans="1:8" ht="38.25" hidden="1" customHeight="1" outlineLevel="2">
      <c r="B13" s="30" t="s">
        <v>19</v>
      </c>
      <c r="C13" s="31" t="s">
        <v>11</v>
      </c>
      <c r="D13" s="7"/>
      <c r="E13" s="15"/>
      <c r="F13" s="15"/>
      <c r="G13" s="15"/>
      <c r="H13" s="15"/>
    </row>
    <row r="14" spans="1:8" ht="38.25" hidden="1" customHeight="1" outlineLevel="2">
      <c r="B14" s="30" t="s">
        <v>19</v>
      </c>
      <c r="C14" s="31" t="s">
        <v>10</v>
      </c>
      <c r="D14" s="7"/>
      <c r="E14" s="15"/>
      <c r="F14" s="15"/>
      <c r="G14" s="15"/>
      <c r="H14" s="15"/>
    </row>
    <row r="15" spans="1:8" ht="38.25" hidden="1" customHeight="1" outlineLevel="2">
      <c r="B15" s="30" t="s">
        <v>19</v>
      </c>
      <c r="C15" s="31" t="s">
        <v>9</v>
      </c>
      <c r="D15" s="7"/>
      <c r="E15" s="15"/>
      <c r="F15" s="15"/>
      <c r="G15" s="15"/>
      <c r="H15" s="15"/>
    </row>
    <row r="16" spans="1:8" ht="38.25" hidden="1" customHeight="1" outlineLevel="2">
      <c r="B16" s="30" t="s">
        <v>19</v>
      </c>
      <c r="C16" s="31" t="s">
        <v>8</v>
      </c>
      <c r="D16" s="7"/>
      <c r="E16" s="15"/>
      <c r="F16" s="15"/>
      <c r="G16" s="15"/>
      <c r="H16" s="15"/>
    </row>
    <row r="17" spans="1:8" ht="38.25" hidden="1" customHeight="1" outlineLevel="2">
      <c r="B17" s="30" t="s">
        <v>19</v>
      </c>
      <c r="C17" s="31" t="s">
        <v>7</v>
      </c>
      <c r="D17" s="7"/>
      <c r="E17" s="15"/>
      <c r="F17" s="15"/>
      <c r="G17" s="15"/>
      <c r="H17" s="15"/>
    </row>
    <row r="18" spans="1:8" ht="38.25" hidden="1" customHeight="1" outlineLevel="2">
      <c r="B18" s="30" t="s">
        <v>19</v>
      </c>
      <c r="C18" s="31" t="s">
        <v>6</v>
      </c>
      <c r="D18" s="7">
        <v>177</v>
      </c>
      <c r="E18" s="15">
        <v>31</v>
      </c>
      <c r="F18" s="15">
        <f>44+13</f>
        <v>57</v>
      </c>
      <c r="G18" s="15">
        <v>44</v>
      </c>
      <c r="H18" s="15">
        <v>45</v>
      </c>
    </row>
    <row r="19" spans="1:8" ht="38.25" hidden="1" customHeight="1" outlineLevel="2">
      <c r="B19" s="30" t="s">
        <v>19</v>
      </c>
      <c r="C19" s="31" t="s">
        <v>4</v>
      </c>
      <c r="D19" s="7"/>
      <c r="E19" s="15"/>
      <c r="F19" s="15"/>
      <c r="G19" s="15"/>
      <c r="H19" s="15"/>
    </row>
    <row r="20" spans="1:8" s="27" customFormat="1" ht="38.25" customHeight="1" outlineLevel="1" collapsed="1">
      <c r="A20" s="27">
        <v>1</v>
      </c>
      <c r="B20" s="32" t="s">
        <v>18</v>
      </c>
      <c r="C20" s="29"/>
      <c r="D20" s="9">
        <f>SUBTOTAL(9,D13:D19)</f>
        <v>177</v>
      </c>
      <c r="E20" s="8">
        <f>SUBTOTAL(9,E13:E19)</f>
        <v>31</v>
      </c>
      <c r="F20" s="8">
        <f>SUBTOTAL(9,F13:F19)</f>
        <v>57</v>
      </c>
      <c r="G20" s="8">
        <f>SUBTOTAL(9,G13:G19)</f>
        <v>44</v>
      </c>
      <c r="H20" s="8">
        <f>SUBTOTAL(9,H13:H19)</f>
        <v>45</v>
      </c>
    </row>
    <row r="21" spans="1:8" ht="38.25" hidden="1" customHeight="1" outlineLevel="2">
      <c r="B21" s="30" t="s">
        <v>17</v>
      </c>
      <c r="C21" s="31" t="s">
        <v>11</v>
      </c>
      <c r="D21" s="7">
        <v>80</v>
      </c>
      <c r="E21" s="14">
        <v>9</v>
      </c>
      <c r="F21" s="15">
        <f>20+11</f>
        <v>31</v>
      </c>
      <c r="G21" s="15">
        <v>20</v>
      </c>
      <c r="H21" s="17">
        <v>20</v>
      </c>
    </row>
    <row r="22" spans="1:8" ht="38.25" hidden="1" customHeight="1" outlineLevel="2">
      <c r="B22" s="30" t="s">
        <v>17</v>
      </c>
      <c r="C22" s="31" t="s">
        <v>10</v>
      </c>
      <c r="D22" s="7">
        <v>1328</v>
      </c>
      <c r="E22" s="14">
        <v>3</v>
      </c>
      <c r="F22" s="15">
        <f>332+329</f>
        <v>661</v>
      </c>
      <c r="G22" s="15">
        <v>332</v>
      </c>
      <c r="H22" s="17">
        <v>332</v>
      </c>
    </row>
    <row r="23" spans="1:8" ht="38.25" hidden="1" customHeight="1" outlineLevel="2">
      <c r="B23" s="30" t="s">
        <v>17</v>
      </c>
      <c r="C23" s="31" t="s">
        <v>9</v>
      </c>
      <c r="D23" s="7">
        <v>1632</v>
      </c>
      <c r="E23" s="14">
        <v>33</v>
      </c>
      <c r="F23" s="15">
        <f>408+375</f>
        <v>783</v>
      </c>
      <c r="G23" s="15">
        <v>408</v>
      </c>
      <c r="H23" s="17">
        <v>408</v>
      </c>
    </row>
    <row r="24" spans="1:8" ht="38.25" hidden="1" customHeight="1" outlineLevel="2">
      <c r="B24" s="30" t="s">
        <v>17</v>
      </c>
      <c r="C24" s="31" t="s">
        <v>8</v>
      </c>
      <c r="D24" s="7">
        <v>645</v>
      </c>
      <c r="E24" s="14">
        <v>162</v>
      </c>
      <c r="F24" s="15">
        <f>161-1</f>
        <v>160</v>
      </c>
      <c r="G24" s="15">
        <v>161</v>
      </c>
      <c r="H24" s="17">
        <v>162</v>
      </c>
    </row>
    <row r="25" spans="1:8" ht="38.25" hidden="1" customHeight="1" outlineLevel="2">
      <c r="B25" s="30" t="s">
        <v>17</v>
      </c>
      <c r="C25" s="31" t="s">
        <v>7</v>
      </c>
      <c r="D25" s="7">
        <v>254</v>
      </c>
      <c r="E25" s="14">
        <v>22</v>
      </c>
      <c r="F25" s="15">
        <f>64+42</f>
        <v>106</v>
      </c>
      <c r="G25" s="15">
        <v>64</v>
      </c>
      <c r="H25" s="17">
        <v>62</v>
      </c>
    </row>
    <row r="26" spans="1:8" ht="64.5" hidden="1" customHeight="1" outlineLevel="2">
      <c r="B26" s="30" t="s">
        <v>17</v>
      </c>
      <c r="C26" s="31" t="s">
        <v>6</v>
      </c>
      <c r="D26" s="7"/>
      <c r="E26" s="6"/>
      <c r="F26" s="15"/>
      <c r="G26" s="15"/>
      <c r="H26" s="15"/>
    </row>
    <row r="27" spans="1:8" ht="38.25" hidden="1" customHeight="1" outlineLevel="2">
      <c r="B27" s="30" t="s">
        <v>17</v>
      </c>
      <c r="C27" s="31" t="s">
        <v>4</v>
      </c>
      <c r="D27" s="7"/>
      <c r="E27" s="6"/>
      <c r="F27" s="15"/>
      <c r="G27" s="15"/>
      <c r="H27" s="15"/>
    </row>
    <row r="28" spans="1:8" s="27" customFormat="1" ht="38.25" customHeight="1" outlineLevel="1" collapsed="1">
      <c r="A28" s="27">
        <v>1</v>
      </c>
      <c r="B28" s="32" t="s">
        <v>16</v>
      </c>
      <c r="C28" s="29"/>
      <c r="D28" s="9">
        <f>SUBTOTAL(9,D21:D27)</f>
        <v>3939</v>
      </c>
      <c r="E28" s="8">
        <f>SUBTOTAL(9,E21:E27)</f>
        <v>229</v>
      </c>
      <c r="F28" s="8">
        <f>SUBTOTAL(9,F21:F27)</f>
        <v>1741</v>
      </c>
      <c r="G28" s="8">
        <f>SUBTOTAL(9,G21:G27)</f>
        <v>985</v>
      </c>
      <c r="H28" s="8">
        <f>SUBTOTAL(9,H21:H27)</f>
        <v>984</v>
      </c>
    </row>
    <row r="29" spans="1:8" ht="38.25" hidden="1" customHeight="1" outlineLevel="2">
      <c r="B29" s="30" t="s">
        <v>15</v>
      </c>
      <c r="C29" s="31" t="s">
        <v>11</v>
      </c>
      <c r="D29" s="7">
        <f>364-2</f>
        <v>362</v>
      </c>
      <c r="E29" s="14">
        <v>99</v>
      </c>
      <c r="F29" s="15">
        <f>91-8</f>
        <v>83</v>
      </c>
      <c r="G29" s="15">
        <v>90</v>
      </c>
      <c r="H29" s="17">
        <v>90</v>
      </c>
    </row>
    <row r="30" spans="1:8" ht="38.25" hidden="1" customHeight="1" outlineLevel="2">
      <c r="B30" s="30" t="s">
        <v>15</v>
      </c>
      <c r="C30" s="31" t="s">
        <v>10</v>
      </c>
      <c r="D30" s="7">
        <f>1456-800-50</f>
        <v>606</v>
      </c>
      <c r="E30" s="14">
        <v>101</v>
      </c>
      <c r="F30" s="15">
        <f>364-200</f>
        <v>164</v>
      </c>
      <c r="G30" s="15">
        <f>364-200</f>
        <v>164</v>
      </c>
      <c r="H30" s="17">
        <f>364-187</f>
        <v>177</v>
      </c>
    </row>
    <row r="31" spans="1:8" ht="38.25" hidden="1" customHeight="1" outlineLevel="2">
      <c r="B31" s="30" t="s">
        <v>15</v>
      </c>
      <c r="C31" s="31" t="s">
        <v>9</v>
      </c>
      <c r="D31" s="7">
        <f>2912-2612-9+850-2-15</f>
        <v>1124</v>
      </c>
      <c r="E31" s="14">
        <v>380</v>
      </c>
      <c r="F31" s="15">
        <f>73+300</f>
        <v>373</v>
      </c>
      <c r="G31" s="15">
        <f>73+120</f>
        <v>193</v>
      </c>
      <c r="H31" s="15">
        <f>72+106</f>
        <v>178</v>
      </c>
    </row>
    <row r="32" spans="1:8" ht="38.25" hidden="1" customHeight="1" outlineLevel="2">
      <c r="B32" s="30" t="s">
        <v>15</v>
      </c>
      <c r="C32" s="31" t="s">
        <v>8</v>
      </c>
      <c r="D32" s="7">
        <f>1830+2+100+5</f>
        <v>1937</v>
      </c>
      <c r="E32" s="14">
        <v>528</v>
      </c>
      <c r="F32" s="15">
        <f>458+35</f>
        <v>493</v>
      </c>
      <c r="G32" s="15">
        <v>459</v>
      </c>
      <c r="H32" s="17">
        <v>457</v>
      </c>
    </row>
    <row r="33" spans="1:8" ht="38.25" hidden="1" customHeight="1" outlineLevel="2">
      <c r="B33" s="30" t="s">
        <v>15</v>
      </c>
      <c r="C33" s="31" t="s">
        <v>7</v>
      </c>
      <c r="D33" s="7">
        <v>728</v>
      </c>
      <c r="E33" s="14">
        <v>77</v>
      </c>
      <c r="F33" s="15">
        <f>182+30</f>
        <v>212</v>
      </c>
      <c r="G33" s="15">
        <f>182+30</f>
        <v>212</v>
      </c>
      <c r="H33" s="17">
        <f>182+45</f>
        <v>227</v>
      </c>
    </row>
    <row r="34" spans="1:8" ht="53.25" hidden="1" customHeight="1" outlineLevel="2">
      <c r="B34" s="30" t="s">
        <v>15</v>
      </c>
      <c r="C34" s="31" t="s">
        <v>6</v>
      </c>
      <c r="D34" s="7">
        <v>4</v>
      </c>
      <c r="E34" s="14">
        <v>2</v>
      </c>
      <c r="F34" s="15">
        <f>2</f>
        <v>2</v>
      </c>
      <c r="G34" s="15"/>
      <c r="H34" s="15"/>
    </row>
    <row r="35" spans="1:8" ht="38.25" hidden="1" customHeight="1" outlineLevel="2">
      <c r="B35" s="30" t="s">
        <v>15</v>
      </c>
      <c r="C35" s="31" t="s">
        <v>4</v>
      </c>
      <c r="D35" s="7">
        <f>2621-90-2</f>
        <v>2529</v>
      </c>
      <c r="E35" s="14"/>
      <c r="F35" s="15">
        <v>655</v>
      </c>
      <c r="G35" s="15">
        <v>655</v>
      </c>
      <c r="H35" s="15">
        <f>656+563</f>
        <v>1219</v>
      </c>
    </row>
    <row r="36" spans="1:8" s="27" customFormat="1" ht="38.25" customHeight="1" outlineLevel="1" collapsed="1">
      <c r="A36" s="27">
        <v>1</v>
      </c>
      <c r="B36" s="32" t="s">
        <v>14</v>
      </c>
      <c r="C36" s="29"/>
      <c r="D36" s="9">
        <f>SUBTOTAL(9,D29:D35)</f>
        <v>7290</v>
      </c>
      <c r="E36" s="8">
        <f>SUBTOTAL(9,E29:E35)</f>
        <v>1187</v>
      </c>
      <c r="F36" s="8">
        <f>SUBTOTAL(9,F29:F35)</f>
        <v>1982</v>
      </c>
      <c r="G36" s="8">
        <f>SUBTOTAL(9,G29:G35)</f>
        <v>1773</v>
      </c>
      <c r="H36" s="8">
        <f>SUBTOTAL(9,H29:H35)</f>
        <v>2348</v>
      </c>
    </row>
    <row r="37" spans="1:8" ht="38.25" hidden="1" customHeight="1" outlineLevel="2">
      <c r="B37" s="30" t="s">
        <v>13</v>
      </c>
      <c r="C37" s="31" t="s">
        <v>11</v>
      </c>
      <c r="D37" s="7">
        <v>17</v>
      </c>
      <c r="E37" s="14">
        <v>1</v>
      </c>
      <c r="F37" s="14">
        <f>4+3</f>
        <v>7</v>
      </c>
      <c r="G37" s="14">
        <v>4</v>
      </c>
      <c r="H37" s="16">
        <v>5</v>
      </c>
    </row>
    <row r="38" spans="1:8" ht="38.25" hidden="1" customHeight="1" outlineLevel="2">
      <c r="B38" s="30" t="s">
        <v>13</v>
      </c>
      <c r="C38" s="31" t="s">
        <v>10</v>
      </c>
      <c r="D38" s="7">
        <v>700</v>
      </c>
      <c r="E38" s="14">
        <v>4</v>
      </c>
      <c r="F38" s="14">
        <f>175+57</f>
        <v>232</v>
      </c>
      <c r="G38" s="14">
        <f>175+57</f>
        <v>232</v>
      </c>
      <c r="H38" s="16">
        <f>175+57</f>
        <v>232</v>
      </c>
    </row>
    <row r="39" spans="1:8" ht="38.25" hidden="1" customHeight="1" outlineLevel="2">
      <c r="B39" s="30" t="s">
        <v>13</v>
      </c>
      <c r="C39" s="31" t="s">
        <v>9</v>
      </c>
      <c r="D39" s="7">
        <f>1378-238-200</f>
        <v>940</v>
      </c>
      <c r="E39" s="14">
        <v>111</v>
      </c>
      <c r="F39" s="14">
        <f>345-195</f>
        <v>150</v>
      </c>
      <c r="G39" s="14">
        <f>345+97-104</f>
        <v>338</v>
      </c>
      <c r="H39" s="16">
        <f>343+98-100</f>
        <v>341</v>
      </c>
    </row>
    <row r="40" spans="1:8" ht="38.25" hidden="1" customHeight="1" outlineLevel="2">
      <c r="B40" s="30" t="s">
        <v>13</v>
      </c>
      <c r="C40" s="31" t="s">
        <v>8</v>
      </c>
      <c r="D40" s="7">
        <f>633+238+200</f>
        <v>1071</v>
      </c>
      <c r="E40" s="14">
        <v>271</v>
      </c>
      <c r="F40" s="14">
        <f>158+125</f>
        <v>283</v>
      </c>
      <c r="G40" s="14">
        <f>158+100</f>
        <v>258</v>
      </c>
      <c r="H40" s="16">
        <f>159+100</f>
        <v>259</v>
      </c>
    </row>
    <row r="41" spans="1:8" ht="38.25" hidden="1" customHeight="1" outlineLevel="2">
      <c r="B41" s="30" t="s">
        <v>13</v>
      </c>
      <c r="C41" s="31" t="s">
        <v>7</v>
      </c>
      <c r="D41" s="7">
        <f>25</f>
        <v>25</v>
      </c>
      <c r="E41" s="14">
        <v>2</v>
      </c>
      <c r="F41" s="14">
        <v>7</v>
      </c>
      <c r="G41" s="14">
        <v>7</v>
      </c>
      <c r="H41" s="16">
        <v>9</v>
      </c>
    </row>
    <row r="42" spans="1:8" ht="38.25" hidden="1" customHeight="1" outlineLevel="2">
      <c r="B42" s="30" t="s">
        <v>13</v>
      </c>
      <c r="C42" s="31" t="s">
        <v>6</v>
      </c>
      <c r="D42" s="7">
        <v>2</v>
      </c>
      <c r="E42" s="14"/>
      <c r="F42" s="14">
        <v>1</v>
      </c>
      <c r="G42" s="14">
        <v>1</v>
      </c>
      <c r="H42" s="16">
        <v>0</v>
      </c>
    </row>
    <row r="43" spans="1:8" ht="38.25" hidden="1" customHeight="1" outlineLevel="2">
      <c r="B43" s="30" t="s">
        <v>13</v>
      </c>
      <c r="C43" s="31" t="s">
        <v>4</v>
      </c>
      <c r="D43" s="7">
        <v>2</v>
      </c>
      <c r="E43" s="14"/>
      <c r="F43" s="14">
        <v>1</v>
      </c>
      <c r="G43" s="14">
        <v>0</v>
      </c>
      <c r="H43" s="16">
        <v>1</v>
      </c>
    </row>
    <row r="44" spans="1:8" s="27" customFormat="1" ht="38.25" customHeight="1" outlineLevel="1" collapsed="1">
      <c r="A44" s="27">
        <v>1</v>
      </c>
      <c r="B44" s="32" t="s">
        <v>12</v>
      </c>
      <c r="C44" s="29"/>
      <c r="D44" s="9">
        <f>SUBTOTAL(9,D37:D43)</f>
        <v>2757</v>
      </c>
      <c r="E44" s="8">
        <f>SUBTOTAL(9,E37:E43)</f>
        <v>389</v>
      </c>
      <c r="F44" s="8">
        <f>SUBTOTAL(9,F37:F43)</f>
        <v>681</v>
      </c>
      <c r="G44" s="8">
        <f>SUBTOTAL(9,G37:G43)</f>
        <v>840</v>
      </c>
      <c r="H44" s="8">
        <f>SUBTOTAL(9,H37:H43)</f>
        <v>847</v>
      </c>
    </row>
    <row r="45" spans="1:8" ht="38.25" hidden="1" customHeight="1" outlineLevel="2">
      <c r="B45" s="30" t="s">
        <v>5</v>
      </c>
      <c r="C45" s="31" t="s">
        <v>11</v>
      </c>
      <c r="D45" s="7"/>
      <c r="E45" s="11"/>
      <c r="F45" s="15"/>
      <c r="G45" s="15"/>
      <c r="H45" s="15"/>
    </row>
    <row r="46" spans="1:8" ht="38.25" hidden="1" customHeight="1" outlineLevel="2">
      <c r="B46" s="30" t="s">
        <v>5</v>
      </c>
      <c r="C46" s="31" t="s">
        <v>10</v>
      </c>
      <c r="D46" s="7"/>
      <c r="E46" s="11"/>
      <c r="F46" s="15"/>
      <c r="G46" s="15"/>
      <c r="H46" s="15"/>
    </row>
    <row r="47" spans="1:8" ht="38.25" hidden="1" customHeight="1" outlineLevel="2">
      <c r="B47" s="30" t="s">
        <v>5</v>
      </c>
      <c r="C47" s="31" t="s">
        <v>9</v>
      </c>
      <c r="D47" s="7"/>
      <c r="E47" s="11"/>
      <c r="F47" s="15"/>
      <c r="G47" s="15"/>
      <c r="H47" s="15"/>
    </row>
    <row r="48" spans="1:8" ht="38.25" hidden="1" customHeight="1" outlineLevel="2">
      <c r="B48" s="30" t="s">
        <v>5</v>
      </c>
      <c r="C48" s="31" t="s">
        <v>8</v>
      </c>
      <c r="D48" s="7">
        <v>105</v>
      </c>
      <c r="E48" s="14">
        <v>13</v>
      </c>
      <c r="F48" s="15">
        <v>22</v>
      </c>
      <c r="G48" s="15">
        <v>35</v>
      </c>
      <c r="H48" s="17">
        <v>35</v>
      </c>
    </row>
    <row r="49" spans="1:8" ht="38.25" hidden="1" customHeight="1" outlineLevel="2">
      <c r="B49" s="30" t="s">
        <v>5</v>
      </c>
      <c r="C49" s="31" t="s">
        <v>7</v>
      </c>
      <c r="D49" s="7">
        <v>10</v>
      </c>
      <c r="E49" s="14"/>
      <c r="F49" s="15">
        <v>6</v>
      </c>
      <c r="G49" s="15">
        <v>2</v>
      </c>
      <c r="H49" s="17">
        <v>2</v>
      </c>
    </row>
    <row r="50" spans="1:8" ht="58.5" hidden="1" customHeight="1" outlineLevel="2">
      <c r="B50" s="30" t="s">
        <v>5</v>
      </c>
      <c r="C50" s="31" t="s">
        <v>6</v>
      </c>
      <c r="D50" s="7">
        <v>65</v>
      </c>
      <c r="E50" s="14">
        <v>13</v>
      </c>
      <c r="F50" s="15">
        <v>17</v>
      </c>
      <c r="G50" s="15">
        <v>17</v>
      </c>
      <c r="H50" s="17">
        <v>18</v>
      </c>
    </row>
    <row r="51" spans="1:8" ht="47.25" hidden="1" customHeight="1" outlineLevel="2">
      <c r="B51" s="33" t="s">
        <v>5</v>
      </c>
      <c r="C51" s="34" t="s">
        <v>4</v>
      </c>
      <c r="D51" s="13"/>
      <c r="E51" s="11"/>
      <c r="F51" s="10"/>
      <c r="G51" s="10"/>
      <c r="H51" s="10"/>
    </row>
    <row r="52" spans="1:8" s="27" customFormat="1" ht="38.25" customHeight="1" outlineLevel="1" collapsed="1">
      <c r="A52" s="27">
        <v>1</v>
      </c>
      <c r="B52" s="32" t="s">
        <v>3</v>
      </c>
      <c r="C52" s="35"/>
      <c r="D52" s="9">
        <f>SUBTOTAL(9,D45:D51)</f>
        <v>180</v>
      </c>
      <c r="E52" s="8">
        <f>SUBTOTAL(9,E45:E51)</f>
        <v>26</v>
      </c>
      <c r="F52" s="8">
        <f>SUBTOTAL(9,F45:F51)</f>
        <v>45</v>
      </c>
      <c r="G52" s="8">
        <f>SUBTOTAL(9,G45:G51)</f>
        <v>54</v>
      </c>
      <c r="H52" s="8">
        <f>SUBTOTAL(9,H45:H51)</f>
        <v>55</v>
      </c>
    </row>
    <row r="53" spans="1:8" ht="38.25" customHeight="1">
      <c r="B53" s="36" t="s">
        <v>2</v>
      </c>
      <c r="C53" s="26"/>
      <c r="D53" s="7">
        <f>SUBTOTAL(9,D5:D51)</f>
        <v>15600</v>
      </c>
      <c r="E53" s="6">
        <f>SUBTOTAL(9,E5:E51)</f>
        <v>1955</v>
      </c>
      <c r="F53" s="6">
        <f>SUBTOTAL(9,F5:F51)</f>
        <v>5041</v>
      </c>
      <c r="G53" s="6">
        <f>SUBTOTAL(9,G5:G51)</f>
        <v>4010</v>
      </c>
      <c r="H53" s="6">
        <f>SUBTOTAL(9,H5:H51)</f>
        <v>4594</v>
      </c>
    </row>
  </sheetData>
  <autoFilter ref="A4:H53"/>
  <mergeCells count="2">
    <mergeCell ref="B2:D2"/>
    <mergeCell ref="B3:D3"/>
  </mergeCells>
  <conditionalFormatting sqref="E1:F28 E36:F1048576 G1:XFD1048576 A1:D1048576">
    <cfRule type="expression" dxfId="708" priority="13">
      <formula>$A1=1</formula>
    </cfRule>
  </conditionalFormatting>
  <conditionalFormatting sqref="E29:E35">
    <cfRule type="expression" dxfId="707" priority="8">
      <formula>$A29=1</formula>
    </cfRule>
  </conditionalFormatting>
  <conditionalFormatting sqref="D29:D34">
    <cfRule type="expression" dxfId="706" priority="6">
      <formula>$A29=1</formula>
    </cfRule>
  </conditionalFormatting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0"/>
  <sheetViews>
    <sheetView zoomScaleNormal="100" zoomScaleSheetLayoutView="70" workbookViewId="0">
      <pane xSplit="3" ySplit="4" topLeftCell="D5" activePane="bottomRight" state="frozen"/>
      <selection activeCell="B16" sqref="B16"/>
      <selection pane="topRight" activeCell="B16" sqref="B16"/>
      <selection pane="bottomLeft" activeCell="B16" sqref="B16"/>
      <selection pane="bottomRight" activeCell="C424" sqref="C424"/>
    </sheetView>
  </sheetViews>
  <sheetFormatPr defaultRowHeight="15.75" outlineLevelRow="2"/>
  <cols>
    <col min="1" max="1" width="4.140625" style="135" hidden="1" customWidth="1"/>
    <col min="2" max="2" width="64.28515625" style="135" customWidth="1"/>
    <col min="3" max="3" width="82.7109375" style="135" customWidth="1"/>
    <col min="4" max="4" width="24.42578125" style="134" customWidth="1"/>
    <col min="5" max="7" width="9.140625" style="135"/>
    <col min="8" max="8" width="9.28515625" style="135" bestFit="1" customWidth="1"/>
    <col min="9" max="16384" width="9.140625" style="135"/>
  </cols>
  <sheetData>
    <row r="1" spans="2:8">
      <c r="B1" s="135" t="s">
        <v>108</v>
      </c>
    </row>
    <row r="2" spans="2:8" ht="65.25" customHeight="1">
      <c r="B2" s="183" t="s">
        <v>109</v>
      </c>
      <c r="C2" s="183"/>
      <c r="D2" s="183"/>
      <c r="F2" s="136"/>
      <c r="G2" s="136"/>
    </row>
    <row r="3" spans="2:8">
      <c r="B3" s="184"/>
      <c r="C3" s="184"/>
      <c r="D3" s="184"/>
    </row>
    <row r="4" spans="2:8" ht="63" customHeight="1">
      <c r="B4" s="145" t="s">
        <v>29</v>
      </c>
      <c r="C4" s="146" t="s">
        <v>110</v>
      </c>
      <c r="D4" s="137" t="s">
        <v>111</v>
      </c>
      <c r="E4" s="20" t="s">
        <v>25</v>
      </c>
      <c r="F4" s="20" t="s">
        <v>24</v>
      </c>
      <c r="G4" s="20" t="s">
        <v>23</v>
      </c>
      <c r="H4" s="20" t="s">
        <v>22</v>
      </c>
    </row>
    <row r="5" spans="2:8" ht="15.75" hidden="1" customHeight="1" outlineLevel="2">
      <c r="B5" s="147" t="s">
        <v>69</v>
      </c>
      <c r="C5" s="148" t="s">
        <v>112</v>
      </c>
      <c r="D5" s="138">
        <v>1394</v>
      </c>
      <c r="E5" s="139">
        <v>95</v>
      </c>
      <c r="F5" s="139">
        <v>345</v>
      </c>
      <c r="G5" s="139">
        <v>350</v>
      </c>
      <c r="H5" s="139">
        <v>604</v>
      </c>
    </row>
    <row r="6" spans="2:8" ht="15.75" hidden="1" customHeight="1" outlineLevel="2">
      <c r="B6" s="147" t="s">
        <v>69</v>
      </c>
      <c r="C6" s="148" t="s">
        <v>113</v>
      </c>
      <c r="D6" s="138"/>
      <c r="E6" s="139"/>
      <c r="F6" s="139"/>
      <c r="G6" s="139"/>
      <c r="H6" s="139"/>
    </row>
    <row r="7" spans="2:8" ht="15.75" hidden="1" customHeight="1" outlineLevel="2">
      <c r="B7" s="147" t="s">
        <v>69</v>
      </c>
      <c r="C7" s="148" t="s">
        <v>114</v>
      </c>
      <c r="D7" s="138"/>
      <c r="E7" s="139"/>
      <c r="F7" s="139"/>
      <c r="G7" s="139"/>
      <c r="H7" s="139"/>
    </row>
    <row r="8" spans="2:8" ht="15.75" hidden="1" customHeight="1" outlineLevel="2">
      <c r="B8" s="147" t="s">
        <v>69</v>
      </c>
      <c r="C8" s="148" t="s">
        <v>115</v>
      </c>
      <c r="D8" s="138"/>
      <c r="E8" s="139"/>
      <c r="F8" s="139"/>
      <c r="G8" s="139"/>
      <c r="H8" s="139"/>
    </row>
    <row r="9" spans="2:8" ht="15.75" hidden="1" customHeight="1" outlineLevel="2">
      <c r="B9" s="147" t="s">
        <v>69</v>
      </c>
      <c r="C9" s="148" t="s">
        <v>116</v>
      </c>
      <c r="D9" s="138"/>
      <c r="E9" s="139"/>
      <c r="F9" s="139"/>
      <c r="G9" s="139"/>
      <c r="H9" s="139"/>
    </row>
    <row r="10" spans="2:8" ht="15.75" hidden="1" customHeight="1" outlineLevel="2">
      <c r="B10" s="147" t="s">
        <v>69</v>
      </c>
      <c r="C10" s="148" t="s">
        <v>117</v>
      </c>
      <c r="D10" s="138"/>
      <c r="E10" s="139"/>
      <c r="F10" s="139"/>
      <c r="G10" s="139"/>
      <c r="H10" s="139"/>
    </row>
    <row r="11" spans="2:8" ht="15.75" hidden="1" customHeight="1" outlineLevel="2">
      <c r="B11" s="147" t="s">
        <v>69</v>
      </c>
      <c r="C11" s="148" t="s">
        <v>118</v>
      </c>
      <c r="D11" s="138"/>
      <c r="E11" s="139"/>
      <c r="F11" s="139"/>
      <c r="G11" s="139"/>
      <c r="H11" s="139"/>
    </row>
    <row r="12" spans="2:8" ht="15.75" hidden="1" customHeight="1" outlineLevel="2">
      <c r="B12" s="147" t="s">
        <v>69</v>
      </c>
      <c r="C12" s="148" t="s">
        <v>119</v>
      </c>
      <c r="D12" s="138"/>
      <c r="E12" s="139"/>
      <c r="F12" s="139"/>
      <c r="G12" s="139"/>
      <c r="H12" s="139"/>
    </row>
    <row r="13" spans="2:8" ht="15.75" hidden="1" customHeight="1" outlineLevel="2">
      <c r="B13" s="147" t="s">
        <v>69</v>
      </c>
      <c r="C13" s="148" t="s">
        <v>120</v>
      </c>
      <c r="D13" s="138"/>
      <c r="E13" s="139"/>
      <c r="F13" s="139"/>
      <c r="G13" s="139"/>
      <c r="H13" s="139"/>
    </row>
    <row r="14" spans="2:8" ht="15.75" hidden="1" customHeight="1" outlineLevel="2">
      <c r="B14" s="147" t="s">
        <v>69</v>
      </c>
      <c r="C14" s="148" t="s">
        <v>121</v>
      </c>
      <c r="D14" s="138"/>
      <c r="E14" s="139"/>
      <c r="F14" s="139"/>
      <c r="G14" s="139"/>
      <c r="H14" s="139"/>
    </row>
    <row r="15" spans="2:8" ht="15.75" hidden="1" customHeight="1" outlineLevel="2">
      <c r="B15" s="147" t="s">
        <v>69</v>
      </c>
      <c r="C15" s="148" t="s">
        <v>122</v>
      </c>
      <c r="D15" s="138"/>
      <c r="E15" s="139"/>
      <c r="F15" s="139"/>
      <c r="G15" s="139"/>
      <c r="H15" s="139"/>
    </row>
    <row r="16" spans="2:8" ht="15.75" hidden="1" customHeight="1" outlineLevel="2">
      <c r="B16" s="147" t="s">
        <v>69</v>
      </c>
      <c r="C16" s="148" t="s">
        <v>123</v>
      </c>
      <c r="D16" s="138"/>
      <c r="E16" s="139"/>
      <c r="F16" s="139"/>
      <c r="G16" s="139"/>
      <c r="H16" s="139"/>
    </row>
    <row r="17" spans="1:8" ht="15.75" hidden="1" customHeight="1" outlineLevel="2">
      <c r="B17" s="147" t="s">
        <v>69</v>
      </c>
      <c r="C17" s="148" t="s">
        <v>124</v>
      </c>
      <c r="D17" s="138"/>
      <c r="E17" s="139"/>
      <c r="F17" s="139"/>
      <c r="G17" s="139"/>
      <c r="H17" s="139"/>
    </row>
    <row r="18" spans="1:8" ht="15.75" hidden="1" customHeight="1" outlineLevel="2">
      <c r="B18" s="147" t="s">
        <v>69</v>
      </c>
      <c r="C18" s="148" t="s">
        <v>125</v>
      </c>
      <c r="D18" s="138"/>
      <c r="E18" s="139"/>
      <c r="F18" s="139"/>
      <c r="G18" s="139"/>
      <c r="H18" s="139"/>
    </row>
    <row r="19" spans="1:8" ht="15.75" customHeight="1" outlineLevel="1" collapsed="1">
      <c r="A19" s="135">
        <v>1</v>
      </c>
      <c r="B19" s="149" t="s">
        <v>126</v>
      </c>
      <c r="C19" s="148">
        <v>0</v>
      </c>
      <c r="D19" s="138">
        <v>1394</v>
      </c>
      <c r="E19" s="140">
        <v>95</v>
      </c>
      <c r="F19" s="140">
        <v>345</v>
      </c>
      <c r="G19" s="140">
        <v>350</v>
      </c>
      <c r="H19" s="140">
        <v>604</v>
      </c>
    </row>
    <row r="20" spans="1:8" ht="15.75" hidden="1" customHeight="1" outlineLevel="2">
      <c r="B20" s="147" t="s">
        <v>127</v>
      </c>
      <c r="C20" s="148" t="s">
        <v>112</v>
      </c>
      <c r="D20" s="138">
        <v>208</v>
      </c>
      <c r="E20" s="139">
        <v>2</v>
      </c>
      <c r="F20" s="139">
        <v>52</v>
      </c>
      <c r="G20" s="139">
        <v>52</v>
      </c>
      <c r="H20" s="139">
        <v>102</v>
      </c>
    </row>
    <row r="21" spans="1:8" ht="15.75" hidden="1" customHeight="1" outlineLevel="2">
      <c r="B21" s="147" t="s">
        <v>127</v>
      </c>
      <c r="C21" s="148" t="s">
        <v>113</v>
      </c>
      <c r="D21" s="138"/>
      <c r="E21" s="139"/>
      <c r="F21" s="139"/>
      <c r="G21" s="139"/>
      <c r="H21" s="139"/>
    </row>
    <row r="22" spans="1:8" ht="15.75" hidden="1" customHeight="1" outlineLevel="2">
      <c r="B22" s="147" t="s">
        <v>127</v>
      </c>
      <c r="C22" s="148" t="s">
        <v>114</v>
      </c>
      <c r="D22" s="138"/>
      <c r="E22" s="139"/>
      <c r="F22" s="139"/>
      <c r="G22" s="139"/>
      <c r="H22" s="139"/>
    </row>
    <row r="23" spans="1:8" ht="15.75" hidden="1" customHeight="1" outlineLevel="2">
      <c r="B23" s="147" t="s">
        <v>127</v>
      </c>
      <c r="C23" s="148" t="s">
        <v>115</v>
      </c>
      <c r="D23" s="138"/>
      <c r="E23" s="139"/>
      <c r="F23" s="139"/>
      <c r="G23" s="139"/>
      <c r="H23" s="139"/>
    </row>
    <row r="24" spans="1:8" ht="15.75" hidden="1" customHeight="1" outlineLevel="2">
      <c r="B24" s="147" t="s">
        <v>127</v>
      </c>
      <c r="C24" s="148" t="s">
        <v>116</v>
      </c>
      <c r="D24" s="138"/>
      <c r="E24" s="139"/>
      <c r="F24" s="139"/>
      <c r="G24" s="139"/>
      <c r="H24" s="139"/>
    </row>
    <row r="25" spans="1:8" ht="15.75" hidden="1" customHeight="1" outlineLevel="2">
      <c r="B25" s="147" t="s">
        <v>127</v>
      </c>
      <c r="C25" s="148" t="s">
        <v>117</v>
      </c>
      <c r="D25" s="138"/>
      <c r="E25" s="139"/>
      <c r="F25" s="139"/>
      <c r="G25" s="139"/>
      <c r="H25" s="139"/>
    </row>
    <row r="26" spans="1:8" ht="15.75" hidden="1" customHeight="1" outlineLevel="2">
      <c r="B26" s="147" t="s">
        <v>127</v>
      </c>
      <c r="C26" s="148" t="s">
        <v>118</v>
      </c>
      <c r="D26" s="138"/>
      <c r="E26" s="139"/>
      <c r="F26" s="139"/>
      <c r="G26" s="139"/>
      <c r="H26" s="139"/>
    </row>
    <row r="27" spans="1:8" ht="15.75" hidden="1" customHeight="1" outlineLevel="2">
      <c r="B27" s="147" t="s">
        <v>127</v>
      </c>
      <c r="C27" s="148" t="s">
        <v>119</v>
      </c>
      <c r="D27" s="138"/>
      <c r="E27" s="139"/>
      <c r="F27" s="139"/>
      <c r="G27" s="139"/>
      <c r="H27" s="139"/>
    </row>
    <row r="28" spans="1:8" ht="15.75" hidden="1" customHeight="1" outlineLevel="2">
      <c r="B28" s="147" t="s">
        <v>127</v>
      </c>
      <c r="C28" s="148" t="s">
        <v>120</v>
      </c>
      <c r="D28" s="138"/>
      <c r="E28" s="139"/>
      <c r="F28" s="139"/>
      <c r="G28" s="139"/>
      <c r="H28" s="139"/>
    </row>
    <row r="29" spans="1:8" ht="15.75" hidden="1" customHeight="1" outlineLevel="2">
      <c r="B29" s="147" t="s">
        <v>127</v>
      </c>
      <c r="C29" s="148" t="s">
        <v>121</v>
      </c>
      <c r="D29" s="138"/>
      <c r="E29" s="139"/>
      <c r="F29" s="139"/>
      <c r="G29" s="139"/>
      <c r="H29" s="139"/>
    </row>
    <row r="30" spans="1:8" ht="15.75" hidden="1" customHeight="1" outlineLevel="2">
      <c r="B30" s="147" t="s">
        <v>127</v>
      </c>
      <c r="C30" s="148" t="s">
        <v>122</v>
      </c>
      <c r="D30" s="138"/>
      <c r="E30" s="139"/>
      <c r="F30" s="139"/>
      <c r="G30" s="139"/>
      <c r="H30" s="139"/>
    </row>
    <row r="31" spans="1:8" ht="15.75" hidden="1" customHeight="1" outlineLevel="2">
      <c r="B31" s="147" t="s">
        <v>127</v>
      </c>
      <c r="C31" s="148" t="s">
        <v>123</v>
      </c>
      <c r="D31" s="138"/>
      <c r="E31" s="139"/>
      <c r="F31" s="139"/>
      <c r="G31" s="139"/>
      <c r="H31" s="139"/>
    </row>
    <row r="32" spans="1:8" ht="15.75" hidden="1" customHeight="1" outlineLevel="2">
      <c r="B32" s="147" t="s">
        <v>127</v>
      </c>
      <c r="C32" s="148" t="s">
        <v>124</v>
      </c>
      <c r="D32" s="138"/>
      <c r="E32" s="139"/>
      <c r="F32" s="139"/>
      <c r="G32" s="139"/>
      <c r="H32" s="139"/>
    </row>
    <row r="33" spans="1:8" ht="15.75" hidden="1" customHeight="1" outlineLevel="2">
      <c r="B33" s="147" t="s">
        <v>127</v>
      </c>
      <c r="C33" s="148" t="s">
        <v>125</v>
      </c>
      <c r="D33" s="138"/>
      <c r="E33" s="139"/>
      <c r="F33" s="139"/>
      <c r="G33" s="139"/>
      <c r="H33" s="139"/>
    </row>
    <row r="34" spans="1:8" ht="15.75" customHeight="1" outlineLevel="1" collapsed="1">
      <c r="A34" s="135">
        <v>1</v>
      </c>
      <c r="B34" s="150" t="s">
        <v>128</v>
      </c>
      <c r="C34" s="148">
        <v>0</v>
      </c>
      <c r="D34" s="138">
        <v>208</v>
      </c>
      <c r="E34" s="140">
        <v>2</v>
      </c>
      <c r="F34" s="140">
        <v>52</v>
      </c>
      <c r="G34" s="140">
        <v>52</v>
      </c>
      <c r="H34" s="140">
        <v>102</v>
      </c>
    </row>
    <row r="35" spans="1:8" ht="15.75" hidden="1" customHeight="1" outlineLevel="2">
      <c r="B35" s="147" t="s">
        <v>129</v>
      </c>
      <c r="C35" s="148" t="s">
        <v>112</v>
      </c>
      <c r="D35" s="138">
        <v>75</v>
      </c>
      <c r="E35" s="139"/>
      <c r="F35" s="139">
        <v>7</v>
      </c>
      <c r="G35" s="139">
        <v>38</v>
      </c>
      <c r="H35" s="139">
        <v>30</v>
      </c>
    </row>
    <row r="36" spans="1:8" ht="15.75" hidden="1" customHeight="1" outlineLevel="2">
      <c r="B36" s="147" t="s">
        <v>129</v>
      </c>
      <c r="C36" s="148" t="s">
        <v>113</v>
      </c>
      <c r="D36" s="138">
        <v>21</v>
      </c>
      <c r="E36" s="139"/>
      <c r="F36" s="139">
        <v>5</v>
      </c>
      <c r="G36" s="139">
        <v>5</v>
      </c>
      <c r="H36" s="139">
        <v>11</v>
      </c>
    </row>
    <row r="37" spans="1:8" ht="15.75" hidden="1" customHeight="1" outlineLevel="2">
      <c r="B37" s="147" t="s">
        <v>129</v>
      </c>
      <c r="C37" s="148" t="s">
        <v>114</v>
      </c>
      <c r="D37" s="138">
        <v>100</v>
      </c>
      <c r="E37" s="139"/>
      <c r="F37" s="139">
        <v>25</v>
      </c>
      <c r="G37" s="139">
        <v>24</v>
      </c>
      <c r="H37" s="139">
        <v>51</v>
      </c>
    </row>
    <row r="38" spans="1:8" ht="15.75" hidden="1" customHeight="1" outlineLevel="2">
      <c r="B38" s="147" t="s">
        <v>129</v>
      </c>
      <c r="C38" s="148" t="s">
        <v>115</v>
      </c>
      <c r="D38" s="138">
        <v>20</v>
      </c>
      <c r="E38" s="139"/>
      <c r="F38" s="139">
        <v>5</v>
      </c>
      <c r="G38" s="139">
        <v>5</v>
      </c>
      <c r="H38" s="139">
        <v>10</v>
      </c>
    </row>
    <row r="39" spans="1:8" ht="15.75" hidden="1" customHeight="1" outlineLevel="2">
      <c r="B39" s="147" t="s">
        <v>129</v>
      </c>
      <c r="C39" s="148" t="s">
        <v>116</v>
      </c>
      <c r="D39" s="138">
        <v>20</v>
      </c>
      <c r="E39" s="139"/>
      <c r="F39" s="139">
        <v>5</v>
      </c>
      <c r="G39" s="139">
        <v>5</v>
      </c>
      <c r="H39" s="139">
        <v>10</v>
      </c>
    </row>
    <row r="40" spans="1:8" ht="15.75" hidden="1" customHeight="1" outlineLevel="2">
      <c r="B40" s="147" t="s">
        <v>129</v>
      </c>
      <c r="C40" s="148" t="s">
        <v>117</v>
      </c>
      <c r="D40" s="138">
        <v>130</v>
      </c>
      <c r="E40" s="139"/>
      <c r="F40" s="139">
        <v>32</v>
      </c>
      <c r="G40" s="139">
        <v>33</v>
      </c>
      <c r="H40" s="139">
        <v>65</v>
      </c>
    </row>
    <row r="41" spans="1:8" ht="15.75" hidden="1" customHeight="1" outlineLevel="2">
      <c r="B41" s="147" t="s">
        <v>129</v>
      </c>
      <c r="C41" s="148" t="s">
        <v>118</v>
      </c>
      <c r="D41" s="138">
        <v>90</v>
      </c>
      <c r="E41" s="139"/>
      <c r="F41" s="139">
        <v>23</v>
      </c>
      <c r="G41" s="139">
        <v>23</v>
      </c>
      <c r="H41" s="139">
        <v>44</v>
      </c>
    </row>
    <row r="42" spans="1:8" ht="15.75" hidden="1" customHeight="1" outlineLevel="2">
      <c r="B42" s="147" t="s">
        <v>129</v>
      </c>
      <c r="C42" s="148" t="s">
        <v>119</v>
      </c>
      <c r="D42" s="138">
        <v>30</v>
      </c>
      <c r="E42" s="139"/>
      <c r="F42" s="139">
        <v>8</v>
      </c>
      <c r="G42" s="139">
        <v>8</v>
      </c>
      <c r="H42" s="139">
        <v>14</v>
      </c>
    </row>
    <row r="43" spans="1:8" ht="15.75" hidden="1" customHeight="1" outlineLevel="2">
      <c r="B43" s="147" t="s">
        <v>129</v>
      </c>
      <c r="C43" s="148" t="s">
        <v>120</v>
      </c>
      <c r="D43" s="138">
        <v>25</v>
      </c>
      <c r="E43" s="139"/>
      <c r="F43" s="139">
        <v>0</v>
      </c>
      <c r="G43" s="139">
        <v>24</v>
      </c>
      <c r="H43" s="139">
        <v>1</v>
      </c>
    </row>
    <row r="44" spans="1:8" ht="15.75" hidden="1" customHeight="1" outlineLevel="2">
      <c r="B44" s="147" t="s">
        <v>129</v>
      </c>
      <c r="C44" s="148" t="s">
        <v>121</v>
      </c>
      <c r="D44" s="138"/>
      <c r="E44" s="139"/>
      <c r="F44" s="139"/>
      <c r="G44" s="139"/>
      <c r="H44" s="139"/>
    </row>
    <row r="45" spans="1:8" ht="15.75" hidden="1" customHeight="1" outlineLevel="2">
      <c r="B45" s="147" t="s">
        <v>129</v>
      </c>
      <c r="C45" s="148" t="s">
        <v>122</v>
      </c>
      <c r="D45" s="138"/>
      <c r="E45" s="139"/>
      <c r="F45" s="139"/>
      <c r="G45" s="139"/>
      <c r="H45" s="139"/>
    </row>
    <row r="46" spans="1:8" ht="15.75" hidden="1" customHeight="1" outlineLevel="2">
      <c r="B46" s="147" t="s">
        <v>129</v>
      </c>
      <c r="C46" s="148" t="s">
        <v>123</v>
      </c>
      <c r="D46" s="138"/>
      <c r="E46" s="139"/>
      <c r="F46" s="139"/>
      <c r="G46" s="139"/>
      <c r="H46" s="139"/>
    </row>
    <row r="47" spans="1:8" ht="15.75" hidden="1" customHeight="1" outlineLevel="2">
      <c r="B47" s="147" t="s">
        <v>129</v>
      </c>
      <c r="C47" s="148" t="s">
        <v>124</v>
      </c>
      <c r="D47" s="138"/>
      <c r="E47" s="139"/>
      <c r="F47" s="139"/>
      <c r="G47" s="139"/>
      <c r="H47" s="139"/>
    </row>
    <row r="48" spans="1:8" ht="15.75" hidden="1" customHeight="1" outlineLevel="2">
      <c r="B48" s="147" t="s">
        <v>129</v>
      </c>
      <c r="C48" s="148" t="s">
        <v>125</v>
      </c>
      <c r="D48" s="138"/>
      <c r="E48" s="139"/>
      <c r="F48" s="139"/>
      <c r="G48" s="139"/>
      <c r="H48" s="139"/>
    </row>
    <row r="49" spans="1:8" ht="15.75" customHeight="1" outlineLevel="1" collapsed="1">
      <c r="A49" s="135">
        <v>1</v>
      </c>
      <c r="B49" s="150" t="s">
        <v>130</v>
      </c>
      <c r="C49" s="148">
        <v>0</v>
      </c>
      <c r="D49" s="138">
        <v>511</v>
      </c>
      <c r="E49" s="140">
        <v>0</v>
      </c>
      <c r="F49" s="140">
        <v>110</v>
      </c>
      <c r="G49" s="140">
        <v>165</v>
      </c>
      <c r="H49" s="140">
        <v>236</v>
      </c>
    </row>
    <row r="50" spans="1:8" ht="15.75" hidden="1" customHeight="1" outlineLevel="2">
      <c r="B50" s="147" t="s">
        <v>131</v>
      </c>
      <c r="C50" s="148" t="s">
        <v>112</v>
      </c>
      <c r="D50" s="138">
        <v>873</v>
      </c>
      <c r="E50" s="139">
        <v>440</v>
      </c>
      <c r="F50" s="139">
        <v>215</v>
      </c>
      <c r="G50" s="139">
        <v>200</v>
      </c>
      <c r="H50" s="139">
        <v>18</v>
      </c>
    </row>
    <row r="51" spans="1:8" ht="15.75" hidden="1" customHeight="1" outlineLevel="2">
      <c r="B51" s="147" t="s">
        <v>131</v>
      </c>
      <c r="C51" s="148" t="s">
        <v>113</v>
      </c>
      <c r="D51" s="138"/>
      <c r="E51" s="139"/>
      <c r="F51" s="139"/>
      <c r="G51" s="139"/>
      <c r="H51" s="139"/>
    </row>
    <row r="52" spans="1:8" ht="15.75" hidden="1" customHeight="1" outlineLevel="2">
      <c r="B52" s="147" t="s">
        <v>131</v>
      </c>
      <c r="C52" s="148" t="s">
        <v>114</v>
      </c>
      <c r="D52" s="138"/>
      <c r="E52" s="139"/>
      <c r="F52" s="139"/>
      <c r="G52" s="139"/>
      <c r="H52" s="139"/>
    </row>
    <row r="53" spans="1:8" ht="15.75" hidden="1" customHeight="1" outlineLevel="2">
      <c r="B53" s="147" t="s">
        <v>131</v>
      </c>
      <c r="C53" s="148" t="s">
        <v>115</v>
      </c>
      <c r="D53" s="138"/>
      <c r="E53" s="139"/>
      <c r="F53" s="139"/>
      <c r="G53" s="139"/>
      <c r="H53" s="139"/>
    </row>
    <row r="54" spans="1:8" ht="15.75" hidden="1" customHeight="1" outlineLevel="2">
      <c r="B54" s="147" t="s">
        <v>131</v>
      </c>
      <c r="C54" s="148" t="s">
        <v>116</v>
      </c>
      <c r="D54" s="138"/>
      <c r="E54" s="139"/>
      <c r="F54" s="139"/>
      <c r="G54" s="139"/>
      <c r="H54" s="139"/>
    </row>
    <row r="55" spans="1:8" ht="15.75" hidden="1" customHeight="1" outlineLevel="2">
      <c r="B55" s="147" t="s">
        <v>131</v>
      </c>
      <c r="C55" s="148" t="s">
        <v>117</v>
      </c>
      <c r="D55" s="138"/>
      <c r="E55" s="139"/>
      <c r="F55" s="139"/>
      <c r="G55" s="139"/>
      <c r="H55" s="139"/>
    </row>
    <row r="56" spans="1:8" ht="15.75" hidden="1" customHeight="1" outlineLevel="2">
      <c r="B56" s="147" t="s">
        <v>131</v>
      </c>
      <c r="C56" s="148" t="s">
        <v>118</v>
      </c>
      <c r="D56" s="138"/>
      <c r="E56" s="139"/>
      <c r="F56" s="139"/>
      <c r="G56" s="139"/>
      <c r="H56" s="139"/>
    </row>
    <row r="57" spans="1:8" ht="15.75" hidden="1" customHeight="1" outlineLevel="2">
      <c r="B57" s="147" t="s">
        <v>131</v>
      </c>
      <c r="C57" s="148" t="s">
        <v>119</v>
      </c>
      <c r="D57" s="138"/>
      <c r="E57" s="139"/>
      <c r="F57" s="139"/>
      <c r="G57" s="139"/>
      <c r="H57" s="139"/>
    </row>
    <row r="58" spans="1:8" ht="15.75" hidden="1" customHeight="1" outlineLevel="2">
      <c r="B58" s="147" t="s">
        <v>131</v>
      </c>
      <c r="C58" s="148" t="s">
        <v>120</v>
      </c>
      <c r="D58" s="138"/>
      <c r="E58" s="139"/>
      <c r="F58" s="139"/>
      <c r="G58" s="139"/>
      <c r="H58" s="139"/>
    </row>
    <row r="59" spans="1:8" ht="15.75" hidden="1" customHeight="1" outlineLevel="2">
      <c r="B59" s="147" t="s">
        <v>131</v>
      </c>
      <c r="C59" s="148" t="s">
        <v>121</v>
      </c>
      <c r="D59" s="138"/>
      <c r="E59" s="139"/>
      <c r="F59" s="139"/>
      <c r="G59" s="139"/>
      <c r="H59" s="139"/>
    </row>
    <row r="60" spans="1:8" ht="15.75" hidden="1" customHeight="1" outlineLevel="2">
      <c r="B60" s="147" t="s">
        <v>131</v>
      </c>
      <c r="C60" s="148" t="s">
        <v>122</v>
      </c>
      <c r="D60" s="138"/>
      <c r="E60" s="139"/>
      <c r="F60" s="139"/>
      <c r="G60" s="139"/>
      <c r="H60" s="139"/>
    </row>
    <row r="61" spans="1:8" ht="15.75" hidden="1" customHeight="1" outlineLevel="2">
      <c r="B61" s="147" t="s">
        <v>131</v>
      </c>
      <c r="C61" s="148" t="s">
        <v>123</v>
      </c>
      <c r="D61" s="138"/>
      <c r="E61" s="139"/>
      <c r="F61" s="139"/>
      <c r="G61" s="139"/>
      <c r="H61" s="139"/>
    </row>
    <row r="62" spans="1:8" ht="15.75" hidden="1" customHeight="1" outlineLevel="2">
      <c r="B62" s="147" t="s">
        <v>131</v>
      </c>
      <c r="C62" s="148" t="s">
        <v>124</v>
      </c>
      <c r="D62" s="138"/>
      <c r="E62" s="139"/>
      <c r="F62" s="139"/>
      <c r="G62" s="139"/>
      <c r="H62" s="139"/>
    </row>
    <row r="63" spans="1:8" ht="15.75" hidden="1" customHeight="1" outlineLevel="2">
      <c r="B63" s="147" t="s">
        <v>131</v>
      </c>
      <c r="C63" s="148" t="s">
        <v>125</v>
      </c>
      <c r="D63" s="138"/>
      <c r="E63" s="139"/>
      <c r="F63" s="139"/>
      <c r="G63" s="139"/>
      <c r="H63" s="139"/>
    </row>
    <row r="64" spans="1:8" ht="15.75" customHeight="1" outlineLevel="1" collapsed="1">
      <c r="A64" s="135">
        <v>1</v>
      </c>
      <c r="B64" s="150" t="s">
        <v>132</v>
      </c>
      <c r="C64" s="148">
        <v>0</v>
      </c>
      <c r="D64" s="138">
        <v>873</v>
      </c>
      <c r="E64" s="140">
        <v>440</v>
      </c>
      <c r="F64" s="140">
        <v>215</v>
      </c>
      <c r="G64" s="140">
        <v>200</v>
      </c>
      <c r="H64" s="140">
        <v>18</v>
      </c>
    </row>
    <row r="65" spans="1:8" ht="15.75" hidden="1" customHeight="1" outlineLevel="2">
      <c r="B65" s="147" t="s">
        <v>72</v>
      </c>
      <c r="C65" s="148" t="s">
        <v>112</v>
      </c>
      <c r="D65" s="138">
        <v>379</v>
      </c>
      <c r="E65" s="139"/>
      <c r="F65" s="139">
        <v>57</v>
      </c>
      <c r="G65" s="139">
        <v>107</v>
      </c>
      <c r="H65" s="139">
        <v>215</v>
      </c>
    </row>
    <row r="66" spans="1:8" ht="15.75" hidden="1" customHeight="1" outlineLevel="2">
      <c r="B66" s="147" t="s">
        <v>72</v>
      </c>
      <c r="C66" s="148" t="s">
        <v>113</v>
      </c>
      <c r="D66" s="138"/>
      <c r="E66" s="139"/>
      <c r="F66" s="139"/>
      <c r="G66" s="139"/>
      <c r="H66" s="139"/>
    </row>
    <row r="67" spans="1:8" ht="15.75" hidden="1" customHeight="1" outlineLevel="2">
      <c r="B67" s="147" t="s">
        <v>72</v>
      </c>
      <c r="C67" s="148" t="s">
        <v>114</v>
      </c>
      <c r="D67" s="138"/>
      <c r="E67" s="139"/>
      <c r="F67" s="139"/>
      <c r="G67" s="139"/>
      <c r="H67" s="139"/>
    </row>
    <row r="68" spans="1:8" ht="15.75" hidden="1" customHeight="1" outlineLevel="2">
      <c r="B68" s="147" t="s">
        <v>72</v>
      </c>
      <c r="C68" s="148" t="s">
        <v>115</v>
      </c>
      <c r="D68" s="138"/>
      <c r="E68" s="139"/>
      <c r="F68" s="139"/>
      <c r="G68" s="139"/>
      <c r="H68" s="139"/>
    </row>
    <row r="69" spans="1:8" ht="15.75" hidden="1" customHeight="1" outlineLevel="2">
      <c r="B69" s="147" t="s">
        <v>72</v>
      </c>
      <c r="C69" s="148" t="s">
        <v>116</v>
      </c>
      <c r="D69" s="138"/>
      <c r="E69" s="139"/>
      <c r="F69" s="139"/>
      <c r="G69" s="139"/>
      <c r="H69" s="139"/>
    </row>
    <row r="70" spans="1:8" ht="15.75" hidden="1" customHeight="1" outlineLevel="2">
      <c r="B70" s="147" t="s">
        <v>72</v>
      </c>
      <c r="C70" s="148" t="s">
        <v>117</v>
      </c>
      <c r="D70" s="138"/>
      <c r="E70" s="139"/>
      <c r="F70" s="139"/>
      <c r="G70" s="139"/>
      <c r="H70" s="139"/>
    </row>
    <row r="71" spans="1:8" ht="15.75" hidden="1" customHeight="1" outlineLevel="2">
      <c r="B71" s="147" t="s">
        <v>72</v>
      </c>
      <c r="C71" s="148" t="s">
        <v>118</v>
      </c>
      <c r="D71" s="138"/>
      <c r="E71" s="139"/>
      <c r="F71" s="139"/>
      <c r="G71" s="139"/>
      <c r="H71" s="139"/>
    </row>
    <row r="72" spans="1:8" ht="15.75" hidden="1" customHeight="1" outlineLevel="2">
      <c r="B72" s="147" t="s">
        <v>72</v>
      </c>
      <c r="C72" s="148" t="s">
        <v>119</v>
      </c>
      <c r="D72" s="138"/>
      <c r="E72" s="139"/>
      <c r="F72" s="139"/>
      <c r="G72" s="139"/>
      <c r="H72" s="139"/>
    </row>
    <row r="73" spans="1:8" ht="15.75" hidden="1" customHeight="1" outlineLevel="2">
      <c r="B73" s="147" t="s">
        <v>72</v>
      </c>
      <c r="C73" s="148" t="s">
        <v>120</v>
      </c>
      <c r="D73" s="138"/>
      <c r="E73" s="139"/>
      <c r="F73" s="139"/>
      <c r="G73" s="139"/>
      <c r="H73" s="139"/>
    </row>
    <row r="74" spans="1:8" ht="15.75" hidden="1" customHeight="1" outlineLevel="2">
      <c r="B74" s="147" t="s">
        <v>72</v>
      </c>
      <c r="C74" s="148" t="s">
        <v>121</v>
      </c>
      <c r="D74" s="138"/>
      <c r="E74" s="139"/>
      <c r="F74" s="139"/>
      <c r="G74" s="139"/>
      <c r="H74" s="139"/>
    </row>
    <row r="75" spans="1:8" ht="15.75" hidden="1" customHeight="1" outlineLevel="2">
      <c r="B75" s="147" t="s">
        <v>72</v>
      </c>
      <c r="C75" s="148" t="s">
        <v>122</v>
      </c>
      <c r="D75" s="138"/>
      <c r="E75" s="139"/>
      <c r="F75" s="139"/>
      <c r="G75" s="139"/>
      <c r="H75" s="139"/>
    </row>
    <row r="76" spans="1:8" ht="15.75" hidden="1" customHeight="1" outlineLevel="2">
      <c r="B76" s="147" t="s">
        <v>72</v>
      </c>
      <c r="C76" s="148" t="s">
        <v>123</v>
      </c>
      <c r="D76" s="138"/>
      <c r="E76" s="139"/>
      <c r="F76" s="139"/>
      <c r="G76" s="139"/>
      <c r="H76" s="139"/>
    </row>
    <row r="77" spans="1:8" ht="15.75" hidden="1" customHeight="1" outlineLevel="2">
      <c r="B77" s="147" t="s">
        <v>72</v>
      </c>
      <c r="C77" s="148" t="s">
        <v>124</v>
      </c>
      <c r="D77" s="138"/>
      <c r="E77" s="139"/>
      <c r="F77" s="139"/>
      <c r="G77" s="139"/>
      <c r="H77" s="139"/>
    </row>
    <row r="78" spans="1:8" ht="15.75" hidden="1" customHeight="1" outlineLevel="2">
      <c r="B78" s="147" t="s">
        <v>72</v>
      </c>
      <c r="C78" s="148" t="s">
        <v>125</v>
      </c>
      <c r="D78" s="138"/>
      <c r="E78" s="139"/>
      <c r="F78" s="139"/>
      <c r="G78" s="139"/>
      <c r="H78" s="139"/>
    </row>
    <row r="79" spans="1:8" ht="15.75" customHeight="1" outlineLevel="1" collapsed="1">
      <c r="A79" s="135">
        <v>1</v>
      </c>
      <c r="B79" s="150" t="s">
        <v>133</v>
      </c>
      <c r="C79" s="148">
        <v>0</v>
      </c>
      <c r="D79" s="138">
        <v>379</v>
      </c>
      <c r="E79" s="140">
        <v>0</v>
      </c>
      <c r="F79" s="140">
        <v>57</v>
      </c>
      <c r="G79" s="140">
        <v>107</v>
      </c>
      <c r="H79" s="140">
        <v>215</v>
      </c>
    </row>
    <row r="80" spans="1:8" ht="15.75" hidden="1" customHeight="1" outlineLevel="2">
      <c r="B80" s="147" t="s">
        <v>134</v>
      </c>
      <c r="C80" s="148" t="s">
        <v>112</v>
      </c>
      <c r="D80" s="138">
        <v>3863</v>
      </c>
      <c r="E80" s="139">
        <v>198</v>
      </c>
      <c r="F80" s="139">
        <v>962</v>
      </c>
      <c r="G80" s="139">
        <v>967</v>
      </c>
      <c r="H80" s="139">
        <v>1736</v>
      </c>
    </row>
    <row r="81" spans="1:8" ht="15.75" hidden="1" customHeight="1" outlineLevel="2">
      <c r="B81" s="147" t="s">
        <v>134</v>
      </c>
      <c r="C81" s="148" t="s">
        <v>113</v>
      </c>
      <c r="D81" s="138"/>
      <c r="E81" s="139"/>
      <c r="F81" s="139"/>
      <c r="G81" s="139"/>
      <c r="H81" s="139"/>
    </row>
    <row r="82" spans="1:8" ht="15.75" hidden="1" customHeight="1" outlineLevel="2">
      <c r="B82" s="147" t="s">
        <v>134</v>
      </c>
      <c r="C82" s="148" t="s">
        <v>114</v>
      </c>
      <c r="D82" s="138"/>
      <c r="E82" s="139"/>
      <c r="F82" s="139"/>
      <c r="G82" s="139"/>
      <c r="H82" s="139"/>
    </row>
    <row r="83" spans="1:8" ht="15.75" hidden="1" customHeight="1" outlineLevel="2">
      <c r="B83" s="147" t="s">
        <v>134</v>
      </c>
      <c r="C83" s="148" t="s">
        <v>115</v>
      </c>
      <c r="D83" s="138"/>
      <c r="E83" s="139"/>
      <c r="F83" s="139"/>
      <c r="G83" s="139"/>
      <c r="H83" s="139"/>
    </row>
    <row r="84" spans="1:8" ht="15.75" hidden="1" customHeight="1" outlineLevel="2">
      <c r="B84" s="147" t="s">
        <v>134</v>
      </c>
      <c r="C84" s="148" t="s">
        <v>116</v>
      </c>
      <c r="D84" s="138"/>
      <c r="E84" s="139"/>
      <c r="F84" s="139"/>
      <c r="G84" s="139"/>
      <c r="H84" s="139"/>
    </row>
    <row r="85" spans="1:8" ht="15.75" hidden="1" customHeight="1" outlineLevel="2">
      <c r="B85" s="147" t="s">
        <v>134</v>
      </c>
      <c r="C85" s="148" t="s">
        <v>117</v>
      </c>
      <c r="D85" s="138"/>
      <c r="E85" s="139"/>
      <c r="F85" s="139"/>
      <c r="G85" s="139"/>
      <c r="H85" s="139"/>
    </row>
    <row r="86" spans="1:8" ht="15.75" hidden="1" customHeight="1" outlineLevel="2">
      <c r="B86" s="147" t="s">
        <v>134</v>
      </c>
      <c r="C86" s="148" t="s">
        <v>118</v>
      </c>
      <c r="D86" s="138"/>
      <c r="E86" s="139"/>
      <c r="F86" s="139"/>
      <c r="G86" s="139"/>
      <c r="H86" s="139"/>
    </row>
    <row r="87" spans="1:8" ht="15.75" hidden="1" customHeight="1" outlineLevel="2">
      <c r="B87" s="147" t="s">
        <v>134</v>
      </c>
      <c r="C87" s="148" t="s">
        <v>119</v>
      </c>
      <c r="D87" s="138"/>
      <c r="E87" s="139"/>
      <c r="F87" s="139"/>
      <c r="G87" s="139"/>
      <c r="H87" s="139"/>
    </row>
    <row r="88" spans="1:8" ht="15.75" hidden="1" customHeight="1" outlineLevel="2">
      <c r="B88" s="147" t="s">
        <v>134</v>
      </c>
      <c r="C88" s="148" t="s">
        <v>120</v>
      </c>
      <c r="D88" s="138">
        <v>985</v>
      </c>
      <c r="E88" s="139">
        <v>153</v>
      </c>
      <c r="F88" s="139">
        <v>246</v>
      </c>
      <c r="G88" s="139">
        <v>246</v>
      </c>
      <c r="H88" s="139">
        <v>340</v>
      </c>
    </row>
    <row r="89" spans="1:8" ht="15.75" hidden="1" customHeight="1" outlineLevel="2">
      <c r="B89" s="147" t="s">
        <v>134</v>
      </c>
      <c r="C89" s="148" t="s">
        <v>121</v>
      </c>
      <c r="D89" s="138"/>
      <c r="E89" s="139"/>
      <c r="F89" s="139"/>
      <c r="G89" s="139"/>
      <c r="H89" s="139"/>
    </row>
    <row r="90" spans="1:8" ht="15.75" hidden="1" customHeight="1" outlineLevel="2">
      <c r="B90" s="147" t="s">
        <v>134</v>
      </c>
      <c r="C90" s="148" t="s">
        <v>122</v>
      </c>
      <c r="D90" s="138"/>
      <c r="E90" s="139"/>
      <c r="F90" s="139"/>
      <c r="G90" s="139"/>
      <c r="H90" s="139"/>
    </row>
    <row r="91" spans="1:8" ht="15.75" hidden="1" customHeight="1" outlineLevel="2">
      <c r="B91" s="147" t="s">
        <v>134</v>
      </c>
      <c r="C91" s="148" t="s">
        <v>123</v>
      </c>
      <c r="D91" s="138"/>
      <c r="E91" s="139"/>
      <c r="F91" s="139"/>
      <c r="G91" s="139"/>
      <c r="H91" s="139"/>
    </row>
    <row r="92" spans="1:8" ht="15.75" hidden="1" customHeight="1" outlineLevel="2">
      <c r="B92" s="147" t="s">
        <v>134</v>
      </c>
      <c r="C92" s="148" t="s">
        <v>124</v>
      </c>
      <c r="D92" s="138"/>
      <c r="E92" s="139"/>
      <c r="F92" s="139"/>
      <c r="G92" s="139"/>
      <c r="H92" s="139"/>
    </row>
    <row r="93" spans="1:8" ht="15.75" hidden="1" customHeight="1" outlineLevel="2">
      <c r="B93" s="147" t="s">
        <v>134</v>
      </c>
      <c r="C93" s="148" t="s">
        <v>125</v>
      </c>
      <c r="D93" s="138"/>
      <c r="E93" s="139"/>
      <c r="F93" s="139"/>
      <c r="G93" s="139"/>
      <c r="H93" s="139"/>
    </row>
    <row r="94" spans="1:8" ht="15.75" customHeight="1" outlineLevel="1" collapsed="1">
      <c r="A94" s="135">
        <v>1</v>
      </c>
      <c r="B94" s="150" t="s">
        <v>135</v>
      </c>
      <c r="C94" s="148">
        <v>0</v>
      </c>
      <c r="D94" s="138">
        <v>4848</v>
      </c>
      <c r="E94" s="140">
        <v>351</v>
      </c>
      <c r="F94" s="140">
        <v>1208</v>
      </c>
      <c r="G94" s="140">
        <v>1213</v>
      </c>
      <c r="H94" s="140">
        <v>2076</v>
      </c>
    </row>
    <row r="95" spans="1:8" ht="15.75" hidden="1" customHeight="1" outlineLevel="2">
      <c r="B95" s="147" t="s">
        <v>136</v>
      </c>
      <c r="C95" s="148" t="s">
        <v>112</v>
      </c>
      <c r="D95" s="138"/>
      <c r="E95" s="139"/>
      <c r="F95" s="139"/>
      <c r="G95" s="139"/>
      <c r="H95" s="139"/>
    </row>
    <row r="96" spans="1:8" ht="15.75" hidden="1" customHeight="1" outlineLevel="2">
      <c r="B96" s="147" t="s">
        <v>136</v>
      </c>
      <c r="C96" s="148" t="s">
        <v>113</v>
      </c>
      <c r="D96" s="138"/>
      <c r="E96" s="139"/>
      <c r="F96" s="139"/>
      <c r="G96" s="139"/>
      <c r="H96" s="139"/>
    </row>
    <row r="97" spans="1:8" ht="15.75" hidden="1" customHeight="1" outlineLevel="2">
      <c r="B97" s="147" t="s">
        <v>136</v>
      </c>
      <c r="C97" s="148" t="s">
        <v>114</v>
      </c>
      <c r="D97" s="138"/>
      <c r="E97" s="139"/>
      <c r="F97" s="139"/>
      <c r="G97" s="139"/>
      <c r="H97" s="139"/>
    </row>
    <row r="98" spans="1:8" ht="15.75" hidden="1" customHeight="1" outlineLevel="2">
      <c r="B98" s="147" t="s">
        <v>136</v>
      </c>
      <c r="C98" s="148" t="s">
        <v>115</v>
      </c>
      <c r="D98" s="138"/>
      <c r="E98" s="139"/>
      <c r="F98" s="139"/>
      <c r="G98" s="139"/>
      <c r="H98" s="139"/>
    </row>
    <row r="99" spans="1:8" ht="15.75" hidden="1" customHeight="1" outlineLevel="2">
      <c r="B99" s="147" t="s">
        <v>136</v>
      </c>
      <c r="C99" s="148" t="s">
        <v>116</v>
      </c>
      <c r="D99" s="138"/>
      <c r="E99" s="139"/>
      <c r="F99" s="139"/>
      <c r="G99" s="139"/>
      <c r="H99" s="139"/>
    </row>
    <row r="100" spans="1:8" ht="15.75" hidden="1" customHeight="1" outlineLevel="2">
      <c r="B100" s="147" t="s">
        <v>136</v>
      </c>
      <c r="C100" s="148" t="s">
        <v>117</v>
      </c>
      <c r="D100" s="138"/>
      <c r="E100" s="139"/>
      <c r="F100" s="139"/>
      <c r="G100" s="139"/>
      <c r="H100" s="139"/>
    </row>
    <row r="101" spans="1:8" ht="15.75" hidden="1" customHeight="1" outlineLevel="2">
      <c r="B101" s="147" t="s">
        <v>136</v>
      </c>
      <c r="C101" s="148" t="s">
        <v>118</v>
      </c>
      <c r="D101" s="138"/>
      <c r="E101" s="139"/>
      <c r="F101" s="139"/>
      <c r="G101" s="139"/>
      <c r="H101" s="139"/>
    </row>
    <row r="102" spans="1:8" ht="15.75" hidden="1" customHeight="1" outlineLevel="2">
      <c r="B102" s="147" t="s">
        <v>136</v>
      </c>
      <c r="C102" s="148" t="s">
        <v>119</v>
      </c>
      <c r="D102" s="138"/>
      <c r="E102" s="139"/>
      <c r="F102" s="139"/>
      <c r="G102" s="139"/>
      <c r="H102" s="139"/>
    </row>
    <row r="103" spans="1:8" ht="15.75" hidden="1" customHeight="1" outlineLevel="2">
      <c r="B103" s="147" t="s">
        <v>136</v>
      </c>
      <c r="C103" s="148" t="s">
        <v>120</v>
      </c>
      <c r="D103" s="138">
        <v>30</v>
      </c>
      <c r="E103" s="139">
        <v>30</v>
      </c>
      <c r="F103" s="139"/>
      <c r="G103" s="139"/>
      <c r="H103" s="139"/>
    </row>
    <row r="104" spans="1:8" ht="15.75" hidden="1" customHeight="1" outlineLevel="2">
      <c r="B104" s="147" t="s">
        <v>136</v>
      </c>
      <c r="C104" s="148" t="s">
        <v>121</v>
      </c>
      <c r="D104" s="138">
        <v>727</v>
      </c>
      <c r="E104" s="139"/>
      <c r="F104" s="139">
        <v>189</v>
      </c>
      <c r="G104" s="139">
        <v>189</v>
      </c>
      <c r="H104" s="139">
        <v>349</v>
      </c>
    </row>
    <row r="105" spans="1:8" ht="15.75" hidden="1" customHeight="1" outlineLevel="2">
      <c r="B105" s="147" t="s">
        <v>136</v>
      </c>
      <c r="C105" s="148" t="s">
        <v>122</v>
      </c>
      <c r="D105" s="138"/>
      <c r="E105" s="139"/>
      <c r="F105" s="139"/>
      <c r="G105" s="139"/>
      <c r="H105" s="139"/>
    </row>
    <row r="106" spans="1:8" ht="15.75" hidden="1" customHeight="1" outlineLevel="2">
      <c r="B106" s="147" t="s">
        <v>136</v>
      </c>
      <c r="C106" s="148" t="s">
        <v>123</v>
      </c>
      <c r="D106" s="138"/>
      <c r="E106" s="139"/>
      <c r="F106" s="139"/>
      <c r="G106" s="139"/>
      <c r="H106" s="139"/>
    </row>
    <row r="107" spans="1:8" ht="15.75" hidden="1" customHeight="1" outlineLevel="2">
      <c r="B107" s="147" t="s">
        <v>136</v>
      </c>
      <c r="C107" s="148" t="s">
        <v>124</v>
      </c>
      <c r="D107" s="138"/>
      <c r="E107" s="139"/>
      <c r="F107" s="139"/>
      <c r="G107" s="139"/>
      <c r="H107" s="139"/>
    </row>
    <row r="108" spans="1:8" ht="15.75" hidden="1" customHeight="1" outlineLevel="2">
      <c r="B108" s="147" t="s">
        <v>136</v>
      </c>
      <c r="C108" s="148" t="s">
        <v>125</v>
      </c>
      <c r="D108" s="138"/>
      <c r="E108" s="139"/>
      <c r="F108" s="139"/>
      <c r="G108" s="139"/>
      <c r="H108" s="139"/>
    </row>
    <row r="109" spans="1:8" ht="15.75" customHeight="1" outlineLevel="1" collapsed="1">
      <c r="A109" s="135">
        <v>1</v>
      </c>
      <c r="B109" s="150" t="s">
        <v>137</v>
      </c>
      <c r="C109" s="148">
        <v>0</v>
      </c>
      <c r="D109" s="138">
        <v>757</v>
      </c>
      <c r="E109" s="140">
        <v>30</v>
      </c>
      <c r="F109" s="140">
        <v>189</v>
      </c>
      <c r="G109" s="140">
        <v>189</v>
      </c>
      <c r="H109" s="140">
        <v>349</v>
      </c>
    </row>
    <row r="110" spans="1:8" ht="15.75" hidden="1" customHeight="1" outlineLevel="2">
      <c r="B110" s="147" t="s">
        <v>74</v>
      </c>
      <c r="C110" s="148" t="s">
        <v>112</v>
      </c>
      <c r="D110" s="138">
        <v>27</v>
      </c>
      <c r="E110" s="139"/>
      <c r="F110" s="139">
        <v>9</v>
      </c>
      <c r="G110" s="139">
        <v>9</v>
      </c>
      <c r="H110" s="139">
        <v>9</v>
      </c>
    </row>
    <row r="111" spans="1:8" ht="15.75" hidden="1" customHeight="1" outlineLevel="2">
      <c r="B111" s="147" t="s">
        <v>74</v>
      </c>
      <c r="C111" s="148" t="s">
        <v>113</v>
      </c>
      <c r="D111" s="138"/>
      <c r="E111" s="139"/>
      <c r="F111" s="139"/>
      <c r="G111" s="139"/>
      <c r="H111" s="139"/>
    </row>
    <row r="112" spans="1:8" ht="15.75" hidden="1" customHeight="1" outlineLevel="2">
      <c r="B112" s="147" t="s">
        <v>74</v>
      </c>
      <c r="C112" s="148" t="s">
        <v>114</v>
      </c>
      <c r="D112" s="138"/>
      <c r="E112" s="139"/>
      <c r="F112" s="139"/>
      <c r="G112" s="139"/>
      <c r="H112" s="139"/>
    </row>
    <row r="113" spans="1:8" ht="15.75" hidden="1" customHeight="1" outlineLevel="2">
      <c r="B113" s="147" t="s">
        <v>74</v>
      </c>
      <c r="C113" s="148" t="s">
        <v>115</v>
      </c>
      <c r="D113" s="138"/>
      <c r="E113" s="139"/>
      <c r="F113" s="139"/>
      <c r="G113" s="139"/>
      <c r="H113" s="139"/>
    </row>
    <row r="114" spans="1:8" ht="15.75" hidden="1" customHeight="1" outlineLevel="2">
      <c r="B114" s="147" t="s">
        <v>74</v>
      </c>
      <c r="C114" s="148" t="s">
        <v>116</v>
      </c>
      <c r="D114" s="138"/>
      <c r="E114" s="139"/>
      <c r="F114" s="139"/>
      <c r="G114" s="139"/>
      <c r="H114" s="139"/>
    </row>
    <row r="115" spans="1:8" ht="15.75" hidden="1" customHeight="1" outlineLevel="2">
      <c r="B115" s="147" t="s">
        <v>74</v>
      </c>
      <c r="C115" s="148" t="s">
        <v>117</v>
      </c>
      <c r="D115" s="138"/>
      <c r="E115" s="139"/>
      <c r="F115" s="139"/>
      <c r="G115" s="139"/>
      <c r="H115" s="139"/>
    </row>
    <row r="116" spans="1:8" ht="15.75" hidden="1" customHeight="1" outlineLevel="2">
      <c r="B116" s="147" t="s">
        <v>74</v>
      </c>
      <c r="C116" s="148" t="s">
        <v>118</v>
      </c>
      <c r="D116" s="138"/>
      <c r="E116" s="139"/>
      <c r="F116" s="139"/>
      <c r="G116" s="139"/>
      <c r="H116" s="139"/>
    </row>
    <row r="117" spans="1:8" ht="15.75" hidden="1" customHeight="1" outlineLevel="2">
      <c r="B117" s="147" t="s">
        <v>74</v>
      </c>
      <c r="C117" s="148" t="s">
        <v>119</v>
      </c>
      <c r="D117" s="138"/>
      <c r="E117" s="139"/>
      <c r="F117" s="139"/>
      <c r="G117" s="139"/>
      <c r="H117" s="139"/>
    </row>
    <row r="118" spans="1:8" ht="15.75" hidden="1" customHeight="1" outlineLevel="2">
      <c r="B118" s="147" t="s">
        <v>74</v>
      </c>
      <c r="C118" s="148" t="s">
        <v>120</v>
      </c>
      <c r="D118" s="138"/>
      <c r="E118" s="139"/>
      <c r="F118" s="139"/>
      <c r="G118" s="139"/>
      <c r="H118" s="139"/>
    </row>
    <row r="119" spans="1:8" ht="15.75" hidden="1" customHeight="1" outlineLevel="2">
      <c r="B119" s="147" t="s">
        <v>74</v>
      </c>
      <c r="C119" s="148" t="s">
        <v>121</v>
      </c>
      <c r="D119" s="138"/>
      <c r="E119" s="139"/>
      <c r="F119" s="139"/>
      <c r="G119" s="139"/>
      <c r="H119" s="139"/>
    </row>
    <row r="120" spans="1:8" ht="15.75" hidden="1" customHeight="1" outlineLevel="2">
      <c r="B120" s="147" t="s">
        <v>74</v>
      </c>
      <c r="C120" s="148" t="s">
        <v>122</v>
      </c>
      <c r="D120" s="138"/>
      <c r="E120" s="139"/>
      <c r="F120" s="139"/>
      <c r="G120" s="139"/>
      <c r="H120" s="139"/>
    </row>
    <row r="121" spans="1:8" ht="15.75" hidden="1" customHeight="1" outlineLevel="2">
      <c r="B121" s="147" t="s">
        <v>74</v>
      </c>
      <c r="C121" s="148" t="s">
        <v>123</v>
      </c>
      <c r="D121" s="138"/>
      <c r="E121" s="139"/>
      <c r="F121" s="139"/>
      <c r="G121" s="139"/>
      <c r="H121" s="139"/>
    </row>
    <row r="122" spans="1:8" ht="15.75" hidden="1" customHeight="1" outlineLevel="2">
      <c r="B122" s="147" t="s">
        <v>74</v>
      </c>
      <c r="C122" s="148" t="s">
        <v>124</v>
      </c>
      <c r="D122" s="138"/>
      <c r="E122" s="139"/>
      <c r="F122" s="139"/>
      <c r="G122" s="139"/>
      <c r="H122" s="139"/>
    </row>
    <row r="123" spans="1:8" ht="15.75" hidden="1" customHeight="1" outlineLevel="2">
      <c r="B123" s="147" t="s">
        <v>74</v>
      </c>
      <c r="C123" s="148" t="s">
        <v>125</v>
      </c>
      <c r="D123" s="138"/>
      <c r="E123" s="139"/>
      <c r="F123" s="139"/>
      <c r="G123" s="139"/>
      <c r="H123" s="139"/>
    </row>
    <row r="124" spans="1:8" ht="15.75" customHeight="1" outlineLevel="1" collapsed="1">
      <c r="A124" s="135">
        <v>1</v>
      </c>
      <c r="B124" s="150" t="s">
        <v>138</v>
      </c>
      <c r="C124" s="148">
        <v>0</v>
      </c>
      <c r="D124" s="138">
        <v>27</v>
      </c>
      <c r="E124" s="140">
        <v>0</v>
      </c>
      <c r="F124" s="140">
        <v>9</v>
      </c>
      <c r="G124" s="140">
        <v>9</v>
      </c>
      <c r="H124" s="140">
        <v>9</v>
      </c>
    </row>
    <row r="125" spans="1:8" ht="15.75" hidden="1" customHeight="1" outlineLevel="2">
      <c r="B125" s="147" t="s">
        <v>75</v>
      </c>
      <c r="C125" s="148" t="s">
        <v>112</v>
      </c>
      <c r="D125" s="138">
        <v>2310</v>
      </c>
      <c r="E125" s="139">
        <v>273</v>
      </c>
      <c r="F125" s="139">
        <v>578</v>
      </c>
      <c r="G125" s="139">
        <v>578</v>
      </c>
      <c r="H125" s="139">
        <v>881</v>
      </c>
    </row>
    <row r="126" spans="1:8" ht="15.75" hidden="1" customHeight="1" outlineLevel="2">
      <c r="B126" s="147" t="s">
        <v>75</v>
      </c>
      <c r="C126" s="148" t="s">
        <v>113</v>
      </c>
      <c r="D126" s="138"/>
      <c r="E126" s="139"/>
      <c r="F126" s="139"/>
      <c r="G126" s="139"/>
      <c r="H126" s="139"/>
    </row>
    <row r="127" spans="1:8" ht="15.75" hidden="1" customHeight="1" outlineLevel="2">
      <c r="B127" s="147" t="s">
        <v>75</v>
      </c>
      <c r="C127" s="148" t="s">
        <v>114</v>
      </c>
      <c r="D127" s="138"/>
      <c r="E127" s="139"/>
      <c r="F127" s="139"/>
      <c r="G127" s="139"/>
      <c r="H127" s="139"/>
    </row>
    <row r="128" spans="1:8" ht="15.75" hidden="1" customHeight="1" outlineLevel="2">
      <c r="B128" s="147" t="s">
        <v>75</v>
      </c>
      <c r="C128" s="148" t="s">
        <v>115</v>
      </c>
      <c r="D128" s="138"/>
      <c r="E128" s="139"/>
      <c r="F128" s="139"/>
      <c r="G128" s="139"/>
      <c r="H128" s="139"/>
    </row>
    <row r="129" spans="1:8" ht="15.75" hidden="1" customHeight="1" outlineLevel="2">
      <c r="B129" s="147" t="s">
        <v>75</v>
      </c>
      <c r="C129" s="148" t="s">
        <v>116</v>
      </c>
      <c r="D129" s="138"/>
      <c r="E129" s="139"/>
      <c r="F129" s="139"/>
      <c r="G129" s="139"/>
      <c r="H129" s="139"/>
    </row>
    <row r="130" spans="1:8" ht="15.75" hidden="1" customHeight="1" outlineLevel="2">
      <c r="B130" s="147" t="s">
        <v>75</v>
      </c>
      <c r="C130" s="148" t="s">
        <v>117</v>
      </c>
      <c r="D130" s="138">
        <v>224</v>
      </c>
      <c r="E130" s="139"/>
      <c r="F130" s="139">
        <v>4</v>
      </c>
      <c r="G130" s="139">
        <v>74</v>
      </c>
      <c r="H130" s="139">
        <v>146</v>
      </c>
    </row>
    <row r="131" spans="1:8" ht="15.75" hidden="1" customHeight="1" outlineLevel="2">
      <c r="B131" s="147" t="s">
        <v>75</v>
      </c>
      <c r="C131" s="148" t="s">
        <v>118</v>
      </c>
      <c r="D131" s="138"/>
      <c r="E131" s="139"/>
      <c r="F131" s="139"/>
      <c r="G131" s="139"/>
      <c r="H131" s="139"/>
    </row>
    <row r="132" spans="1:8" ht="15.75" hidden="1" customHeight="1" outlineLevel="2">
      <c r="B132" s="147" t="s">
        <v>75</v>
      </c>
      <c r="C132" s="148" t="s">
        <v>119</v>
      </c>
      <c r="D132" s="138"/>
      <c r="E132" s="139"/>
      <c r="F132" s="139"/>
      <c r="G132" s="139"/>
      <c r="H132" s="139"/>
    </row>
    <row r="133" spans="1:8" ht="15.75" hidden="1" customHeight="1" outlineLevel="2">
      <c r="B133" s="147" t="s">
        <v>75</v>
      </c>
      <c r="C133" s="148" t="s">
        <v>120</v>
      </c>
      <c r="D133" s="138"/>
      <c r="E133" s="139"/>
      <c r="F133" s="139"/>
      <c r="G133" s="139"/>
      <c r="H133" s="139"/>
    </row>
    <row r="134" spans="1:8" ht="15.75" hidden="1" customHeight="1" outlineLevel="2">
      <c r="B134" s="147" t="s">
        <v>75</v>
      </c>
      <c r="C134" s="148" t="s">
        <v>121</v>
      </c>
      <c r="D134" s="138">
        <v>889</v>
      </c>
      <c r="E134" s="139">
        <v>265</v>
      </c>
      <c r="F134" s="139">
        <v>227</v>
      </c>
      <c r="G134" s="139">
        <v>237</v>
      </c>
      <c r="H134" s="139">
        <v>160</v>
      </c>
    </row>
    <row r="135" spans="1:8" ht="15.75" hidden="1" customHeight="1" outlineLevel="2">
      <c r="B135" s="147" t="s">
        <v>75</v>
      </c>
      <c r="C135" s="148" t="s">
        <v>122</v>
      </c>
      <c r="D135" s="138"/>
      <c r="E135" s="139"/>
      <c r="F135" s="139"/>
      <c r="G135" s="139"/>
      <c r="H135" s="139"/>
    </row>
    <row r="136" spans="1:8" ht="15.75" hidden="1" customHeight="1" outlineLevel="2">
      <c r="B136" s="147" t="s">
        <v>75</v>
      </c>
      <c r="C136" s="148" t="s">
        <v>123</v>
      </c>
      <c r="D136" s="138">
        <v>29</v>
      </c>
      <c r="E136" s="139">
        <v>1</v>
      </c>
      <c r="F136" s="139">
        <v>18</v>
      </c>
      <c r="G136" s="139">
        <v>5</v>
      </c>
      <c r="H136" s="139">
        <v>5</v>
      </c>
    </row>
    <row r="137" spans="1:8" ht="15.75" hidden="1" customHeight="1" outlineLevel="2">
      <c r="B137" s="147" t="s">
        <v>75</v>
      </c>
      <c r="C137" s="148" t="s">
        <v>124</v>
      </c>
      <c r="D137" s="138"/>
      <c r="E137" s="139"/>
      <c r="F137" s="139"/>
      <c r="G137" s="139"/>
      <c r="H137" s="139"/>
    </row>
    <row r="138" spans="1:8" ht="15.75" hidden="1" customHeight="1" outlineLevel="2">
      <c r="B138" s="147" t="s">
        <v>75</v>
      </c>
      <c r="C138" s="148" t="s">
        <v>125</v>
      </c>
      <c r="D138" s="138"/>
      <c r="E138" s="139"/>
      <c r="F138" s="139"/>
      <c r="G138" s="139"/>
      <c r="H138" s="139"/>
    </row>
    <row r="139" spans="1:8" ht="15.75" customHeight="1" outlineLevel="1" collapsed="1">
      <c r="A139" s="135">
        <v>1</v>
      </c>
      <c r="B139" s="150" t="s">
        <v>139</v>
      </c>
      <c r="C139" s="148">
        <v>0</v>
      </c>
      <c r="D139" s="138">
        <v>3452</v>
      </c>
      <c r="E139" s="140">
        <v>539</v>
      </c>
      <c r="F139" s="140">
        <v>827</v>
      </c>
      <c r="G139" s="140">
        <v>894</v>
      </c>
      <c r="H139" s="140">
        <v>1192</v>
      </c>
    </row>
    <row r="140" spans="1:8" ht="15.75" hidden="1" customHeight="1" outlineLevel="2">
      <c r="B140" s="147" t="s">
        <v>76</v>
      </c>
      <c r="C140" s="148" t="s">
        <v>112</v>
      </c>
      <c r="D140" s="138">
        <v>1309</v>
      </c>
      <c r="E140" s="139"/>
      <c r="F140" s="139">
        <v>327</v>
      </c>
      <c r="G140" s="139">
        <v>327</v>
      </c>
      <c r="H140" s="139">
        <v>655</v>
      </c>
    </row>
    <row r="141" spans="1:8" ht="15.75" hidden="1" customHeight="1" outlineLevel="2">
      <c r="B141" s="147" t="s">
        <v>76</v>
      </c>
      <c r="C141" s="148" t="s">
        <v>113</v>
      </c>
      <c r="D141" s="138"/>
      <c r="E141" s="139"/>
      <c r="F141" s="139"/>
      <c r="G141" s="139"/>
      <c r="H141" s="139"/>
    </row>
    <row r="142" spans="1:8" ht="15.75" hidden="1" customHeight="1" outlineLevel="2">
      <c r="B142" s="147" t="s">
        <v>76</v>
      </c>
      <c r="C142" s="148" t="s">
        <v>114</v>
      </c>
      <c r="D142" s="138"/>
      <c r="E142" s="139"/>
      <c r="F142" s="139"/>
      <c r="G142" s="139"/>
      <c r="H142" s="139"/>
    </row>
    <row r="143" spans="1:8" ht="15.75" hidden="1" customHeight="1" outlineLevel="2">
      <c r="B143" s="147" t="s">
        <v>76</v>
      </c>
      <c r="C143" s="148" t="s">
        <v>115</v>
      </c>
      <c r="D143" s="138"/>
      <c r="E143" s="139"/>
      <c r="F143" s="139"/>
      <c r="G143" s="139"/>
      <c r="H143" s="139"/>
    </row>
    <row r="144" spans="1:8" ht="15.75" hidden="1" customHeight="1" outlineLevel="2">
      <c r="B144" s="147" t="s">
        <v>76</v>
      </c>
      <c r="C144" s="148" t="s">
        <v>116</v>
      </c>
      <c r="D144" s="138"/>
      <c r="E144" s="139"/>
      <c r="F144" s="139"/>
      <c r="G144" s="139"/>
      <c r="H144" s="139"/>
    </row>
    <row r="145" spans="1:8" ht="15.75" hidden="1" customHeight="1" outlineLevel="2">
      <c r="B145" s="147" t="s">
        <v>76</v>
      </c>
      <c r="C145" s="148" t="s">
        <v>117</v>
      </c>
      <c r="D145" s="138"/>
      <c r="E145" s="139"/>
      <c r="F145" s="139"/>
      <c r="G145" s="139"/>
      <c r="H145" s="139"/>
    </row>
    <row r="146" spans="1:8" ht="15.75" hidden="1" customHeight="1" outlineLevel="2">
      <c r="B146" s="147" t="s">
        <v>76</v>
      </c>
      <c r="C146" s="148" t="s">
        <v>118</v>
      </c>
      <c r="D146" s="138"/>
      <c r="E146" s="139"/>
      <c r="F146" s="139"/>
      <c r="G146" s="139"/>
      <c r="H146" s="139"/>
    </row>
    <row r="147" spans="1:8" ht="15.75" hidden="1" customHeight="1" outlineLevel="2">
      <c r="B147" s="147" t="s">
        <v>76</v>
      </c>
      <c r="C147" s="148" t="s">
        <v>119</v>
      </c>
      <c r="D147" s="138"/>
      <c r="E147" s="139"/>
      <c r="F147" s="139"/>
      <c r="G147" s="139"/>
      <c r="H147" s="139"/>
    </row>
    <row r="148" spans="1:8" ht="15.75" hidden="1" customHeight="1" outlineLevel="2">
      <c r="B148" s="147" t="s">
        <v>76</v>
      </c>
      <c r="C148" s="148" t="s">
        <v>120</v>
      </c>
      <c r="D148" s="138"/>
      <c r="E148" s="139"/>
      <c r="F148" s="139"/>
      <c r="G148" s="139"/>
      <c r="H148" s="139"/>
    </row>
    <row r="149" spans="1:8" ht="15.75" hidden="1" customHeight="1" outlineLevel="2">
      <c r="B149" s="147" t="s">
        <v>76</v>
      </c>
      <c r="C149" s="148" t="s">
        <v>121</v>
      </c>
      <c r="D149" s="138"/>
      <c r="E149" s="139"/>
      <c r="F149" s="139"/>
      <c r="G149" s="139"/>
      <c r="H149" s="139"/>
    </row>
    <row r="150" spans="1:8" ht="15.75" hidden="1" customHeight="1" outlineLevel="2">
      <c r="B150" s="147" t="s">
        <v>76</v>
      </c>
      <c r="C150" s="148" t="s">
        <v>122</v>
      </c>
      <c r="D150" s="138"/>
      <c r="E150" s="139"/>
      <c r="F150" s="139"/>
      <c r="G150" s="139"/>
      <c r="H150" s="139"/>
    </row>
    <row r="151" spans="1:8" ht="15.75" hidden="1" customHeight="1" outlineLevel="2">
      <c r="B151" s="147" t="s">
        <v>76</v>
      </c>
      <c r="C151" s="148" t="s">
        <v>123</v>
      </c>
      <c r="D151" s="138"/>
      <c r="E151" s="139"/>
      <c r="F151" s="139"/>
      <c r="G151" s="139"/>
      <c r="H151" s="139"/>
    </row>
    <row r="152" spans="1:8" ht="15.75" hidden="1" customHeight="1" outlineLevel="2">
      <c r="B152" s="147" t="s">
        <v>76</v>
      </c>
      <c r="C152" s="148" t="s">
        <v>124</v>
      </c>
      <c r="D152" s="138"/>
      <c r="E152" s="139"/>
      <c r="F152" s="139"/>
      <c r="G152" s="139"/>
      <c r="H152" s="139"/>
    </row>
    <row r="153" spans="1:8" ht="15.75" hidden="1" customHeight="1" outlineLevel="2">
      <c r="B153" s="147" t="s">
        <v>76</v>
      </c>
      <c r="C153" s="148" t="s">
        <v>125</v>
      </c>
      <c r="D153" s="138"/>
      <c r="E153" s="139"/>
      <c r="F153" s="139"/>
      <c r="G153" s="139"/>
      <c r="H153" s="139"/>
    </row>
    <row r="154" spans="1:8" ht="15.75" customHeight="1" outlineLevel="1" collapsed="1">
      <c r="A154" s="135">
        <v>1</v>
      </c>
      <c r="B154" s="150" t="s">
        <v>140</v>
      </c>
      <c r="C154" s="148">
        <v>0</v>
      </c>
      <c r="D154" s="138">
        <v>1309</v>
      </c>
      <c r="E154" s="140">
        <v>0</v>
      </c>
      <c r="F154" s="140">
        <v>327</v>
      </c>
      <c r="G154" s="140">
        <v>327</v>
      </c>
      <c r="H154" s="140">
        <v>655</v>
      </c>
    </row>
    <row r="155" spans="1:8" ht="15.75" hidden="1" customHeight="1" outlineLevel="2">
      <c r="B155" s="147" t="s">
        <v>77</v>
      </c>
      <c r="C155" s="148" t="s">
        <v>112</v>
      </c>
      <c r="D155" s="138">
        <v>1685</v>
      </c>
      <c r="E155" s="139">
        <v>124</v>
      </c>
      <c r="F155" s="139">
        <v>446</v>
      </c>
      <c r="G155" s="139">
        <v>446</v>
      </c>
      <c r="H155" s="139">
        <v>669</v>
      </c>
    </row>
    <row r="156" spans="1:8" ht="15.75" hidden="1" customHeight="1" outlineLevel="2">
      <c r="B156" s="147" t="s">
        <v>77</v>
      </c>
      <c r="C156" s="148" t="s">
        <v>113</v>
      </c>
      <c r="D156" s="138"/>
      <c r="E156" s="139"/>
      <c r="F156" s="139"/>
      <c r="G156" s="139"/>
      <c r="H156" s="139"/>
    </row>
    <row r="157" spans="1:8" ht="15.75" hidden="1" customHeight="1" outlineLevel="2">
      <c r="B157" s="147" t="s">
        <v>77</v>
      </c>
      <c r="C157" s="148" t="s">
        <v>114</v>
      </c>
      <c r="D157" s="138"/>
      <c r="E157" s="139"/>
      <c r="F157" s="139"/>
      <c r="G157" s="139"/>
      <c r="H157" s="139"/>
    </row>
    <row r="158" spans="1:8" ht="15.75" hidden="1" customHeight="1" outlineLevel="2">
      <c r="B158" s="147" t="s">
        <v>77</v>
      </c>
      <c r="C158" s="148" t="s">
        <v>115</v>
      </c>
      <c r="D158" s="138"/>
      <c r="E158" s="139"/>
      <c r="F158" s="139"/>
      <c r="G158" s="139"/>
      <c r="H158" s="139"/>
    </row>
    <row r="159" spans="1:8" ht="15.75" hidden="1" customHeight="1" outlineLevel="2">
      <c r="B159" s="147" t="s">
        <v>77</v>
      </c>
      <c r="C159" s="148" t="s">
        <v>116</v>
      </c>
      <c r="D159" s="138"/>
      <c r="E159" s="139"/>
      <c r="F159" s="139"/>
      <c r="G159" s="139"/>
      <c r="H159" s="139"/>
    </row>
    <row r="160" spans="1:8" ht="15.75" hidden="1" customHeight="1" outlineLevel="2">
      <c r="B160" s="147" t="s">
        <v>77</v>
      </c>
      <c r="C160" s="148" t="s">
        <v>117</v>
      </c>
      <c r="D160" s="138"/>
      <c r="E160" s="139"/>
      <c r="F160" s="139"/>
      <c r="G160" s="139"/>
      <c r="H160" s="139"/>
    </row>
    <row r="161" spans="1:8" ht="15.75" hidden="1" customHeight="1" outlineLevel="2">
      <c r="B161" s="147" t="s">
        <v>77</v>
      </c>
      <c r="C161" s="148" t="s">
        <v>118</v>
      </c>
      <c r="D161" s="138"/>
      <c r="E161" s="139"/>
      <c r="F161" s="139"/>
      <c r="G161" s="139"/>
      <c r="H161" s="139"/>
    </row>
    <row r="162" spans="1:8" ht="15.75" hidden="1" customHeight="1" outlineLevel="2">
      <c r="B162" s="147" t="s">
        <v>77</v>
      </c>
      <c r="C162" s="148" t="s">
        <v>119</v>
      </c>
      <c r="D162" s="138"/>
      <c r="E162" s="139"/>
      <c r="F162" s="139"/>
      <c r="G162" s="139"/>
      <c r="H162" s="139"/>
    </row>
    <row r="163" spans="1:8" ht="15.75" hidden="1" customHeight="1" outlineLevel="2">
      <c r="B163" s="147" t="s">
        <v>77</v>
      </c>
      <c r="C163" s="148" t="s">
        <v>120</v>
      </c>
      <c r="D163" s="138"/>
      <c r="E163" s="139"/>
      <c r="F163" s="139"/>
      <c r="G163" s="139"/>
      <c r="H163" s="139"/>
    </row>
    <row r="164" spans="1:8" ht="15.75" hidden="1" customHeight="1" outlineLevel="2">
      <c r="B164" s="147" t="s">
        <v>77</v>
      </c>
      <c r="C164" s="148" t="s">
        <v>121</v>
      </c>
      <c r="D164" s="138"/>
      <c r="E164" s="139"/>
      <c r="F164" s="139"/>
      <c r="G164" s="139"/>
      <c r="H164" s="139"/>
    </row>
    <row r="165" spans="1:8" ht="15.75" hidden="1" customHeight="1" outlineLevel="2">
      <c r="B165" s="147" t="s">
        <v>77</v>
      </c>
      <c r="C165" s="148" t="s">
        <v>122</v>
      </c>
      <c r="D165" s="138"/>
      <c r="E165" s="139"/>
      <c r="F165" s="139"/>
      <c r="G165" s="139"/>
      <c r="H165" s="139"/>
    </row>
    <row r="166" spans="1:8" ht="15.75" hidden="1" customHeight="1" outlineLevel="2">
      <c r="B166" s="147" t="s">
        <v>77</v>
      </c>
      <c r="C166" s="148" t="s">
        <v>123</v>
      </c>
      <c r="D166" s="138"/>
      <c r="E166" s="139"/>
      <c r="F166" s="139"/>
      <c r="G166" s="139"/>
      <c r="H166" s="139"/>
    </row>
    <row r="167" spans="1:8" ht="15.75" hidden="1" customHeight="1" outlineLevel="2">
      <c r="B167" s="147" t="s">
        <v>77</v>
      </c>
      <c r="C167" s="148" t="s">
        <v>124</v>
      </c>
      <c r="D167" s="138"/>
      <c r="E167" s="139"/>
      <c r="F167" s="139"/>
      <c r="G167" s="139"/>
      <c r="H167" s="139"/>
    </row>
    <row r="168" spans="1:8" ht="15.75" hidden="1" customHeight="1" outlineLevel="2">
      <c r="B168" s="147" t="s">
        <v>77</v>
      </c>
      <c r="C168" s="148" t="s">
        <v>125</v>
      </c>
      <c r="D168" s="138"/>
      <c r="E168" s="139"/>
      <c r="F168" s="139"/>
      <c r="G168" s="139"/>
      <c r="H168" s="139"/>
    </row>
    <row r="169" spans="1:8" ht="15.75" customHeight="1" outlineLevel="1" collapsed="1">
      <c r="A169" s="135">
        <v>1</v>
      </c>
      <c r="B169" s="150" t="s">
        <v>141</v>
      </c>
      <c r="C169" s="148">
        <v>0</v>
      </c>
      <c r="D169" s="138">
        <v>1685</v>
      </c>
      <c r="E169" s="140">
        <v>124</v>
      </c>
      <c r="F169" s="140">
        <v>446</v>
      </c>
      <c r="G169" s="140">
        <v>446</v>
      </c>
      <c r="H169" s="140">
        <v>669</v>
      </c>
    </row>
    <row r="170" spans="1:8" ht="15.75" hidden="1" customHeight="1" outlineLevel="2">
      <c r="B170" s="147" t="s">
        <v>78</v>
      </c>
      <c r="C170" s="148" t="s">
        <v>112</v>
      </c>
      <c r="D170" s="138">
        <v>840</v>
      </c>
      <c r="E170" s="139"/>
      <c r="F170" s="139">
        <v>206</v>
      </c>
      <c r="G170" s="139">
        <v>211</v>
      </c>
      <c r="H170" s="139">
        <v>423</v>
      </c>
    </row>
    <row r="171" spans="1:8" ht="15.75" hidden="1" customHeight="1" outlineLevel="2">
      <c r="B171" s="147" t="s">
        <v>78</v>
      </c>
      <c r="C171" s="148" t="s">
        <v>113</v>
      </c>
      <c r="D171" s="138"/>
      <c r="E171" s="139"/>
      <c r="F171" s="139"/>
      <c r="G171" s="139"/>
      <c r="H171" s="139"/>
    </row>
    <row r="172" spans="1:8" ht="15.75" hidden="1" customHeight="1" outlineLevel="2">
      <c r="B172" s="147" t="s">
        <v>78</v>
      </c>
      <c r="C172" s="148" t="s">
        <v>114</v>
      </c>
      <c r="D172" s="138"/>
      <c r="E172" s="139"/>
      <c r="F172" s="139"/>
      <c r="G172" s="139"/>
      <c r="H172" s="139"/>
    </row>
    <row r="173" spans="1:8" ht="15.75" hidden="1" customHeight="1" outlineLevel="2">
      <c r="B173" s="147" t="s">
        <v>78</v>
      </c>
      <c r="C173" s="148" t="s">
        <v>115</v>
      </c>
      <c r="D173" s="138"/>
      <c r="E173" s="139"/>
      <c r="F173" s="139"/>
      <c r="G173" s="139"/>
      <c r="H173" s="139"/>
    </row>
    <row r="174" spans="1:8" ht="15.75" hidden="1" customHeight="1" outlineLevel="2">
      <c r="B174" s="147" t="s">
        <v>78</v>
      </c>
      <c r="C174" s="148" t="s">
        <v>116</v>
      </c>
      <c r="D174" s="138"/>
      <c r="E174" s="139"/>
      <c r="F174" s="139"/>
      <c r="G174" s="139"/>
      <c r="H174" s="139"/>
    </row>
    <row r="175" spans="1:8" ht="15.75" hidden="1" customHeight="1" outlineLevel="2">
      <c r="B175" s="147" t="s">
        <v>78</v>
      </c>
      <c r="C175" s="148" t="s">
        <v>117</v>
      </c>
      <c r="D175" s="138"/>
      <c r="E175" s="139"/>
      <c r="F175" s="139"/>
      <c r="G175" s="139"/>
      <c r="H175" s="139"/>
    </row>
    <row r="176" spans="1:8" ht="15.75" hidden="1" customHeight="1" outlineLevel="2">
      <c r="B176" s="147" t="s">
        <v>78</v>
      </c>
      <c r="C176" s="148" t="s">
        <v>118</v>
      </c>
      <c r="D176" s="138"/>
      <c r="E176" s="139"/>
      <c r="F176" s="139"/>
      <c r="G176" s="139"/>
      <c r="H176" s="139"/>
    </row>
    <row r="177" spans="1:8" ht="15.75" hidden="1" customHeight="1" outlineLevel="2">
      <c r="B177" s="147" t="s">
        <v>78</v>
      </c>
      <c r="C177" s="148" t="s">
        <v>119</v>
      </c>
      <c r="D177" s="138"/>
      <c r="E177" s="139"/>
      <c r="F177" s="139"/>
      <c r="G177" s="139"/>
      <c r="H177" s="139"/>
    </row>
    <row r="178" spans="1:8" ht="15.75" hidden="1" customHeight="1" outlineLevel="2">
      <c r="B178" s="147" t="s">
        <v>78</v>
      </c>
      <c r="C178" s="148" t="s">
        <v>120</v>
      </c>
      <c r="D178" s="138"/>
      <c r="E178" s="139"/>
      <c r="F178" s="139"/>
      <c r="G178" s="139"/>
      <c r="H178" s="139"/>
    </row>
    <row r="179" spans="1:8" ht="15.75" hidden="1" customHeight="1" outlineLevel="2">
      <c r="B179" s="147" t="s">
        <v>78</v>
      </c>
      <c r="C179" s="148" t="s">
        <v>121</v>
      </c>
      <c r="D179" s="138"/>
      <c r="E179" s="139"/>
      <c r="F179" s="139"/>
      <c r="G179" s="139"/>
      <c r="H179" s="139"/>
    </row>
    <row r="180" spans="1:8" ht="15.75" hidden="1" customHeight="1" outlineLevel="2">
      <c r="B180" s="147" t="s">
        <v>78</v>
      </c>
      <c r="C180" s="148" t="s">
        <v>122</v>
      </c>
      <c r="D180" s="138"/>
      <c r="E180" s="139"/>
      <c r="F180" s="139"/>
      <c r="G180" s="139"/>
      <c r="H180" s="139"/>
    </row>
    <row r="181" spans="1:8" ht="15.75" hidden="1" customHeight="1" outlineLevel="2">
      <c r="B181" s="147" t="s">
        <v>78</v>
      </c>
      <c r="C181" s="148" t="s">
        <v>123</v>
      </c>
      <c r="D181" s="138"/>
      <c r="E181" s="139"/>
      <c r="F181" s="139"/>
      <c r="G181" s="139"/>
      <c r="H181" s="139"/>
    </row>
    <row r="182" spans="1:8" ht="15.75" hidden="1" customHeight="1" outlineLevel="2">
      <c r="B182" s="147" t="s">
        <v>78</v>
      </c>
      <c r="C182" s="148" t="s">
        <v>124</v>
      </c>
      <c r="D182" s="138"/>
      <c r="E182" s="139"/>
      <c r="F182" s="139"/>
      <c r="G182" s="139"/>
      <c r="H182" s="139"/>
    </row>
    <row r="183" spans="1:8" ht="15.75" hidden="1" customHeight="1" outlineLevel="2">
      <c r="B183" s="147" t="s">
        <v>78</v>
      </c>
      <c r="C183" s="148" t="s">
        <v>125</v>
      </c>
      <c r="D183" s="138"/>
      <c r="E183" s="139"/>
      <c r="F183" s="139"/>
      <c r="G183" s="139"/>
      <c r="H183" s="139"/>
    </row>
    <row r="184" spans="1:8" ht="15.75" customHeight="1" outlineLevel="1" collapsed="1">
      <c r="A184" s="135">
        <v>1</v>
      </c>
      <c r="B184" s="150" t="s">
        <v>142</v>
      </c>
      <c r="C184" s="148">
        <v>0</v>
      </c>
      <c r="D184" s="138">
        <v>840</v>
      </c>
      <c r="E184" s="140">
        <v>0</v>
      </c>
      <c r="F184" s="140">
        <v>206</v>
      </c>
      <c r="G184" s="140">
        <v>211</v>
      </c>
      <c r="H184" s="140">
        <v>423</v>
      </c>
    </row>
    <row r="185" spans="1:8" ht="15.75" hidden="1" customHeight="1" outlineLevel="2">
      <c r="B185" s="147" t="s">
        <v>143</v>
      </c>
      <c r="C185" s="148" t="s">
        <v>112</v>
      </c>
      <c r="D185" s="138">
        <v>15</v>
      </c>
      <c r="E185" s="139"/>
      <c r="F185" s="139">
        <v>4</v>
      </c>
      <c r="G185" s="139">
        <v>4</v>
      </c>
      <c r="H185" s="139">
        <v>7</v>
      </c>
    </row>
    <row r="186" spans="1:8" ht="15.75" hidden="1" customHeight="1" outlineLevel="2">
      <c r="B186" s="147" t="s">
        <v>143</v>
      </c>
      <c r="C186" s="148" t="s">
        <v>113</v>
      </c>
      <c r="D186" s="138"/>
      <c r="E186" s="139"/>
      <c r="F186" s="139"/>
      <c r="G186" s="139"/>
      <c r="H186" s="139"/>
    </row>
    <row r="187" spans="1:8" ht="15.75" hidden="1" customHeight="1" outlineLevel="2">
      <c r="B187" s="147" t="s">
        <v>143</v>
      </c>
      <c r="C187" s="148" t="s">
        <v>114</v>
      </c>
      <c r="D187" s="138"/>
      <c r="E187" s="139"/>
      <c r="F187" s="139"/>
      <c r="G187" s="139"/>
      <c r="H187" s="139"/>
    </row>
    <row r="188" spans="1:8" ht="15.75" hidden="1" customHeight="1" outlineLevel="2">
      <c r="B188" s="147" t="s">
        <v>143</v>
      </c>
      <c r="C188" s="148" t="s">
        <v>115</v>
      </c>
      <c r="D188" s="138"/>
      <c r="E188" s="139"/>
      <c r="F188" s="139"/>
      <c r="G188" s="139"/>
      <c r="H188" s="139"/>
    </row>
    <row r="189" spans="1:8" ht="15.75" hidden="1" customHeight="1" outlineLevel="2">
      <c r="B189" s="147" t="s">
        <v>143</v>
      </c>
      <c r="C189" s="148" t="s">
        <v>116</v>
      </c>
      <c r="D189" s="138"/>
      <c r="E189" s="139"/>
      <c r="F189" s="139"/>
      <c r="G189" s="139"/>
      <c r="H189" s="139"/>
    </row>
    <row r="190" spans="1:8" ht="15.75" hidden="1" customHeight="1" outlineLevel="2">
      <c r="B190" s="147" t="s">
        <v>143</v>
      </c>
      <c r="C190" s="148" t="s">
        <v>117</v>
      </c>
      <c r="D190" s="138"/>
      <c r="E190" s="139"/>
      <c r="F190" s="139"/>
      <c r="G190" s="139"/>
      <c r="H190" s="139"/>
    </row>
    <row r="191" spans="1:8" ht="15.75" hidden="1" customHeight="1" outlineLevel="2">
      <c r="B191" s="147" t="s">
        <v>143</v>
      </c>
      <c r="C191" s="148" t="s">
        <v>118</v>
      </c>
      <c r="D191" s="138"/>
      <c r="E191" s="139"/>
      <c r="F191" s="139"/>
      <c r="G191" s="139"/>
      <c r="H191" s="139"/>
    </row>
    <row r="192" spans="1:8" ht="15.75" hidden="1" customHeight="1" outlineLevel="2">
      <c r="B192" s="147" t="s">
        <v>143</v>
      </c>
      <c r="C192" s="148" t="s">
        <v>119</v>
      </c>
      <c r="D192" s="138"/>
      <c r="E192" s="139"/>
      <c r="F192" s="139"/>
      <c r="G192" s="139"/>
      <c r="H192" s="139"/>
    </row>
    <row r="193" spans="1:8" ht="15.75" hidden="1" customHeight="1" outlineLevel="2">
      <c r="B193" s="147" t="s">
        <v>143</v>
      </c>
      <c r="C193" s="148" t="s">
        <v>120</v>
      </c>
      <c r="D193" s="138"/>
      <c r="E193" s="139"/>
      <c r="F193" s="139"/>
      <c r="G193" s="139"/>
      <c r="H193" s="139"/>
    </row>
    <row r="194" spans="1:8" ht="15.75" hidden="1" customHeight="1" outlineLevel="2">
      <c r="B194" s="147" t="s">
        <v>143</v>
      </c>
      <c r="C194" s="148" t="s">
        <v>121</v>
      </c>
      <c r="D194" s="138"/>
      <c r="E194" s="139"/>
      <c r="F194" s="139"/>
      <c r="G194" s="139"/>
      <c r="H194" s="139"/>
    </row>
    <row r="195" spans="1:8" ht="15.75" hidden="1" customHeight="1" outlineLevel="2">
      <c r="B195" s="147" t="s">
        <v>143</v>
      </c>
      <c r="C195" s="148" t="s">
        <v>122</v>
      </c>
      <c r="D195" s="138"/>
      <c r="E195" s="139"/>
      <c r="F195" s="139"/>
      <c r="G195" s="139"/>
      <c r="H195" s="139"/>
    </row>
    <row r="196" spans="1:8" ht="15.75" hidden="1" customHeight="1" outlineLevel="2">
      <c r="B196" s="147" t="s">
        <v>143</v>
      </c>
      <c r="C196" s="148" t="s">
        <v>123</v>
      </c>
      <c r="D196" s="138"/>
      <c r="E196" s="139"/>
      <c r="F196" s="139"/>
      <c r="G196" s="139"/>
      <c r="H196" s="139"/>
    </row>
    <row r="197" spans="1:8" ht="15.75" hidden="1" customHeight="1" outlineLevel="2">
      <c r="B197" s="147" t="s">
        <v>143</v>
      </c>
      <c r="C197" s="148" t="s">
        <v>124</v>
      </c>
      <c r="D197" s="138"/>
      <c r="E197" s="139"/>
      <c r="F197" s="139"/>
      <c r="G197" s="139"/>
      <c r="H197" s="139"/>
    </row>
    <row r="198" spans="1:8" ht="15.75" hidden="1" customHeight="1" outlineLevel="2">
      <c r="B198" s="147" t="s">
        <v>143</v>
      </c>
      <c r="C198" s="148" t="s">
        <v>125</v>
      </c>
      <c r="D198" s="138"/>
      <c r="E198" s="139"/>
      <c r="F198" s="139"/>
      <c r="G198" s="139"/>
      <c r="H198" s="139"/>
    </row>
    <row r="199" spans="1:8" ht="15.75" customHeight="1" outlineLevel="1" collapsed="1">
      <c r="A199" s="135">
        <v>1</v>
      </c>
      <c r="B199" s="150" t="s">
        <v>144</v>
      </c>
      <c r="C199" s="148">
        <v>0</v>
      </c>
      <c r="D199" s="138">
        <v>15</v>
      </c>
      <c r="E199" s="140">
        <v>0</v>
      </c>
      <c r="F199" s="140">
        <v>4</v>
      </c>
      <c r="G199" s="140">
        <v>4</v>
      </c>
      <c r="H199" s="140">
        <v>7</v>
      </c>
    </row>
    <row r="200" spans="1:8" ht="15.75" hidden="1" customHeight="1" outlineLevel="2">
      <c r="B200" s="147" t="s">
        <v>145</v>
      </c>
      <c r="C200" s="148" t="s">
        <v>112</v>
      </c>
      <c r="D200" s="138"/>
      <c r="E200" s="139"/>
      <c r="F200" s="139"/>
      <c r="G200" s="139"/>
      <c r="H200" s="139"/>
    </row>
    <row r="201" spans="1:8" ht="15.75" hidden="1" customHeight="1" outlineLevel="2">
      <c r="B201" s="147" t="s">
        <v>145</v>
      </c>
      <c r="C201" s="148" t="s">
        <v>113</v>
      </c>
      <c r="D201" s="138">
        <v>55</v>
      </c>
      <c r="E201" s="139"/>
      <c r="F201" s="139">
        <v>14</v>
      </c>
      <c r="G201" s="139">
        <v>14</v>
      </c>
      <c r="H201" s="139">
        <v>27</v>
      </c>
    </row>
    <row r="202" spans="1:8" ht="15.75" hidden="1" customHeight="1" outlineLevel="2">
      <c r="B202" s="147" t="s">
        <v>145</v>
      </c>
      <c r="C202" s="148" t="s">
        <v>114</v>
      </c>
      <c r="D202" s="138">
        <v>55</v>
      </c>
      <c r="E202" s="139">
        <v>1</v>
      </c>
      <c r="F202" s="139">
        <v>14</v>
      </c>
      <c r="G202" s="139">
        <v>14</v>
      </c>
      <c r="H202" s="139">
        <v>26</v>
      </c>
    </row>
    <row r="203" spans="1:8" ht="15.75" hidden="1" customHeight="1" outlineLevel="2">
      <c r="B203" s="147" t="s">
        <v>145</v>
      </c>
      <c r="C203" s="148" t="s">
        <v>115</v>
      </c>
      <c r="D203" s="138"/>
      <c r="E203" s="139"/>
      <c r="F203" s="139"/>
      <c r="G203" s="139"/>
      <c r="H203" s="139"/>
    </row>
    <row r="204" spans="1:8" ht="15.75" hidden="1" customHeight="1" outlineLevel="2">
      <c r="B204" s="147" t="s">
        <v>145</v>
      </c>
      <c r="C204" s="148" t="s">
        <v>116</v>
      </c>
      <c r="D204" s="138">
        <v>55</v>
      </c>
      <c r="E204" s="139"/>
      <c r="F204" s="139">
        <v>14</v>
      </c>
      <c r="G204" s="139">
        <v>14</v>
      </c>
      <c r="H204" s="139">
        <v>27</v>
      </c>
    </row>
    <row r="205" spans="1:8" ht="15.75" hidden="1" customHeight="1" outlineLevel="2">
      <c r="B205" s="147" t="s">
        <v>145</v>
      </c>
      <c r="C205" s="148" t="s">
        <v>117</v>
      </c>
      <c r="D205" s="138">
        <v>55</v>
      </c>
      <c r="E205" s="139">
        <v>6</v>
      </c>
      <c r="F205" s="139">
        <v>14</v>
      </c>
      <c r="G205" s="139">
        <v>13</v>
      </c>
      <c r="H205" s="139">
        <v>22</v>
      </c>
    </row>
    <row r="206" spans="1:8" ht="15.75" hidden="1" customHeight="1" outlineLevel="2">
      <c r="B206" s="147" t="s">
        <v>145</v>
      </c>
      <c r="C206" s="148" t="s">
        <v>118</v>
      </c>
      <c r="D206" s="138">
        <v>55</v>
      </c>
      <c r="E206" s="139">
        <v>2</v>
      </c>
      <c r="F206" s="139">
        <v>13</v>
      </c>
      <c r="G206" s="139">
        <v>14</v>
      </c>
      <c r="H206" s="139">
        <v>26</v>
      </c>
    </row>
    <row r="207" spans="1:8" ht="15.75" hidden="1" customHeight="1" outlineLevel="2">
      <c r="B207" s="147" t="s">
        <v>145</v>
      </c>
      <c r="C207" s="148" t="s">
        <v>119</v>
      </c>
      <c r="D207" s="138">
        <v>55</v>
      </c>
      <c r="E207" s="139">
        <v>1</v>
      </c>
      <c r="F207" s="139">
        <v>14</v>
      </c>
      <c r="G207" s="139">
        <v>14</v>
      </c>
      <c r="H207" s="139">
        <v>26</v>
      </c>
    </row>
    <row r="208" spans="1:8" ht="15.75" hidden="1" customHeight="1" outlineLevel="2">
      <c r="B208" s="147" t="s">
        <v>145</v>
      </c>
      <c r="C208" s="148" t="s">
        <v>120</v>
      </c>
      <c r="D208" s="138">
        <v>470</v>
      </c>
      <c r="E208" s="139">
        <v>35</v>
      </c>
      <c r="F208" s="139">
        <v>79</v>
      </c>
      <c r="G208" s="139">
        <v>104</v>
      </c>
      <c r="H208" s="139">
        <v>252</v>
      </c>
    </row>
    <row r="209" spans="1:8" ht="15.75" hidden="1" customHeight="1" outlineLevel="2">
      <c r="B209" s="147" t="s">
        <v>145</v>
      </c>
      <c r="C209" s="148" t="s">
        <v>121</v>
      </c>
      <c r="D209" s="138"/>
      <c r="E209" s="139"/>
      <c r="F209" s="139"/>
      <c r="G209" s="139"/>
      <c r="H209" s="139"/>
    </row>
    <row r="210" spans="1:8" ht="15.75" hidden="1" customHeight="1" outlineLevel="2">
      <c r="B210" s="147" t="s">
        <v>145</v>
      </c>
      <c r="C210" s="148" t="s">
        <v>122</v>
      </c>
      <c r="D210" s="138"/>
      <c r="E210" s="139"/>
      <c r="F210" s="139"/>
      <c r="G210" s="139"/>
      <c r="H210" s="139"/>
    </row>
    <row r="211" spans="1:8" ht="15.75" hidden="1" customHeight="1" outlineLevel="2">
      <c r="B211" s="147" t="s">
        <v>145</v>
      </c>
      <c r="C211" s="148" t="s">
        <v>123</v>
      </c>
      <c r="D211" s="138">
        <v>55</v>
      </c>
      <c r="E211" s="139">
        <v>19</v>
      </c>
      <c r="F211" s="139">
        <v>14</v>
      </c>
      <c r="G211" s="139">
        <v>14</v>
      </c>
      <c r="H211" s="139">
        <v>8</v>
      </c>
    </row>
    <row r="212" spans="1:8" ht="15.75" hidden="1" customHeight="1" outlineLevel="2">
      <c r="B212" s="147" t="s">
        <v>145</v>
      </c>
      <c r="C212" s="148" t="s">
        <v>124</v>
      </c>
      <c r="D212" s="138"/>
      <c r="E212" s="139"/>
      <c r="F212" s="139"/>
      <c r="G212" s="139"/>
      <c r="H212" s="139"/>
    </row>
    <row r="213" spans="1:8" ht="15.75" hidden="1" customHeight="1" outlineLevel="2">
      <c r="B213" s="147" t="s">
        <v>145</v>
      </c>
      <c r="C213" s="148" t="s">
        <v>125</v>
      </c>
      <c r="D213" s="138"/>
      <c r="E213" s="139"/>
      <c r="F213" s="139"/>
      <c r="G213" s="139"/>
      <c r="H213" s="139"/>
    </row>
    <row r="214" spans="1:8" ht="15.75" customHeight="1" outlineLevel="1" collapsed="1">
      <c r="A214" s="135">
        <v>1</v>
      </c>
      <c r="B214" s="150" t="s">
        <v>146</v>
      </c>
      <c r="C214" s="148">
        <v>0</v>
      </c>
      <c r="D214" s="138">
        <v>855</v>
      </c>
      <c r="E214" s="140">
        <v>64</v>
      </c>
      <c r="F214" s="140">
        <v>176</v>
      </c>
      <c r="G214" s="140">
        <v>201</v>
      </c>
      <c r="H214" s="140">
        <v>414</v>
      </c>
    </row>
    <row r="215" spans="1:8" ht="15.75" hidden="1" customHeight="1" outlineLevel="2">
      <c r="B215" s="147" t="s">
        <v>147</v>
      </c>
      <c r="C215" s="148" t="s">
        <v>112</v>
      </c>
      <c r="D215" s="138">
        <v>251</v>
      </c>
      <c r="E215" s="139"/>
      <c r="F215" s="139">
        <v>25</v>
      </c>
      <c r="G215" s="139">
        <v>75</v>
      </c>
      <c r="H215" s="139">
        <v>151</v>
      </c>
    </row>
    <row r="216" spans="1:8" ht="15.75" hidden="1" customHeight="1" outlineLevel="2">
      <c r="B216" s="147" t="s">
        <v>147</v>
      </c>
      <c r="C216" s="148" t="s">
        <v>113</v>
      </c>
      <c r="D216" s="138"/>
      <c r="E216" s="139"/>
      <c r="F216" s="139"/>
      <c r="G216" s="139"/>
      <c r="H216" s="139"/>
    </row>
    <row r="217" spans="1:8" ht="15.75" hidden="1" customHeight="1" outlineLevel="2">
      <c r="B217" s="147" t="s">
        <v>147</v>
      </c>
      <c r="C217" s="148" t="s">
        <v>114</v>
      </c>
      <c r="D217" s="138"/>
      <c r="E217" s="139"/>
      <c r="F217" s="139"/>
      <c r="G217" s="139"/>
      <c r="H217" s="139"/>
    </row>
    <row r="218" spans="1:8" ht="15.75" hidden="1" customHeight="1" outlineLevel="2">
      <c r="B218" s="147" t="s">
        <v>147</v>
      </c>
      <c r="C218" s="148" t="s">
        <v>115</v>
      </c>
      <c r="D218" s="138"/>
      <c r="E218" s="139"/>
      <c r="F218" s="139"/>
      <c r="G218" s="139"/>
      <c r="H218" s="139"/>
    </row>
    <row r="219" spans="1:8" ht="15.75" hidden="1" customHeight="1" outlineLevel="2">
      <c r="B219" s="147" t="s">
        <v>147</v>
      </c>
      <c r="C219" s="148" t="s">
        <v>116</v>
      </c>
      <c r="D219" s="138"/>
      <c r="E219" s="139"/>
      <c r="F219" s="139"/>
      <c r="G219" s="139"/>
      <c r="H219" s="139"/>
    </row>
    <row r="220" spans="1:8" ht="15.75" hidden="1" customHeight="1" outlineLevel="2">
      <c r="B220" s="147" t="s">
        <v>147</v>
      </c>
      <c r="C220" s="148" t="s">
        <v>117</v>
      </c>
      <c r="D220" s="138"/>
      <c r="E220" s="139"/>
      <c r="F220" s="139"/>
      <c r="G220" s="139"/>
      <c r="H220" s="139"/>
    </row>
    <row r="221" spans="1:8" ht="15.75" hidden="1" customHeight="1" outlineLevel="2">
      <c r="B221" s="147" t="s">
        <v>147</v>
      </c>
      <c r="C221" s="148" t="s">
        <v>118</v>
      </c>
      <c r="D221" s="138"/>
      <c r="E221" s="139"/>
      <c r="F221" s="139"/>
      <c r="G221" s="139"/>
      <c r="H221" s="139"/>
    </row>
    <row r="222" spans="1:8" ht="15.75" hidden="1" customHeight="1" outlineLevel="2">
      <c r="B222" s="147" t="s">
        <v>147</v>
      </c>
      <c r="C222" s="148" t="s">
        <v>119</v>
      </c>
      <c r="D222" s="138"/>
      <c r="E222" s="139"/>
      <c r="F222" s="139"/>
      <c r="G222" s="139"/>
      <c r="H222" s="139"/>
    </row>
    <row r="223" spans="1:8" ht="15.75" hidden="1" customHeight="1" outlineLevel="2">
      <c r="B223" s="147" t="s">
        <v>147</v>
      </c>
      <c r="C223" s="148" t="s">
        <v>120</v>
      </c>
      <c r="D223" s="138"/>
      <c r="E223" s="139"/>
      <c r="F223" s="139"/>
      <c r="G223" s="139"/>
      <c r="H223" s="139"/>
    </row>
    <row r="224" spans="1:8" ht="15.75" hidden="1" customHeight="1" outlineLevel="2">
      <c r="B224" s="147" t="s">
        <v>147</v>
      </c>
      <c r="C224" s="148" t="s">
        <v>121</v>
      </c>
      <c r="D224" s="138"/>
      <c r="E224" s="139"/>
      <c r="F224" s="139"/>
      <c r="G224" s="139"/>
      <c r="H224" s="139"/>
    </row>
    <row r="225" spans="1:8" ht="15.75" hidden="1" customHeight="1" outlineLevel="2">
      <c r="B225" s="147" t="s">
        <v>147</v>
      </c>
      <c r="C225" s="148" t="s">
        <v>122</v>
      </c>
      <c r="D225" s="138"/>
      <c r="E225" s="139"/>
      <c r="F225" s="139"/>
      <c r="G225" s="139"/>
      <c r="H225" s="139"/>
    </row>
    <row r="226" spans="1:8" ht="15.75" hidden="1" customHeight="1" outlineLevel="2">
      <c r="B226" s="147" t="s">
        <v>147</v>
      </c>
      <c r="C226" s="148" t="s">
        <v>123</v>
      </c>
      <c r="D226" s="138"/>
      <c r="E226" s="139"/>
      <c r="F226" s="139"/>
      <c r="G226" s="139"/>
      <c r="H226" s="139"/>
    </row>
    <row r="227" spans="1:8" ht="15.75" hidden="1" customHeight="1" outlineLevel="2">
      <c r="B227" s="147" t="s">
        <v>147</v>
      </c>
      <c r="C227" s="148" t="s">
        <v>124</v>
      </c>
      <c r="D227" s="138"/>
      <c r="E227" s="139"/>
      <c r="F227" s="139"/>
      <c r="G227" s="139"/>
      <c r="H227" s="139"/>
    </row>
    <row r="228" spans="1:8" ht="15.75" hidden="1" customHeight="1" outlineLevel="2">
      <c r="B228" s="147" t="s">
        <v>147</v>
      </c>
      <c r="C228" s="148" t="s">
        <v>125</v>
      </c>
      <c r="D228" s="138"/>
      <c r="E228" s="139"/>
      <c r="F228" s="139"/>
      <c r="G228" s="139"/>
      <c r="H228" s="139"/>
    </row>
    <row r="229" spans="1:8" ht="15.75" customHeight="1" outlineLevel="1" collapsed="1">
      <c r="A229" s="135">
        <v>1</v>
      </c>
      <c r="B229" s="150" t="s">
        <v>148</v>
      </c>
      <c r="C229" s="148">
        <v>0</v>
      </c>
      <c r="D229" s="138">
        <v>251</v>
      </c>
      <c r="E229" s="140">
        <v>0</v>
      </c>
      <c r="F229" s="140">
        <v>25</v>
      </c>
      <c r="G229" s="140">
        <v>75</v>
      </c>
      <c r="H229" s="140">
        <v>151</v>
      </c>
    </row>
    <row r="230" spans="1:8" ht="15.75" hidden="1" customHeight="1" outlineLevel="2">
      <c r="B230" s="147" t="s">
        <v>149</v>
      </c>
      <c r="C230" s="148" t="s">
        <v>112</v>
      </c>
      <c r="D230" s="138">
        <v>305</v>
      </c>
      <c r="E230" s="139">
        <v>86</v>
      </c>
      <c r="F230" s="139">
        <v>112</v>
      </c>
      <c r="G230" s="139">
        <v>98</v>
      </c>
      <c r="H230" s="139">
        <v>9</v>
      </c>
    </row>
    <row r="231" spans="1:8" ht="15.75" hidden="1" customHeight="1" outlineLevel="2">
      <c r="B231" s="147" t="s">
        <v>149</v>
      </c>
      <c r="C231" s="148" t="s">
        <v>113</v>
      </c>
      <c r="D231" s="138">
        <v>25</v>
      </c>
      <c r="E231" s="139"/>
      <c r="F231" s="139">
        <v>6</v>
      </c>
      <c r="G231" s="139">
        <v>6</v>
      </c>
      <c r="H231" s="139">
        <v>13</v>
      </c>
    </row>
    <row r="232" spans="1:8" ht="15.75" hidden="1" customHeight="1" outlineLevel="2">
      <c r="B232" s="147" t="s">
        <v>149</v>
      </c>
      <c r="C232" s="148" t="s">
        <v>114</v>
      </c>
      <c r="D232" s="138">
        <v>87</v>
      </c>
      <c r="E232" s="139"/>
      <c r="F232" s="139">
        <v>22</v>
      </c>
      <c r="G232" s="139">
        <v>21</v>
      </c>
      <c r="H232" s="139">
        <v>44</v>
      </c>
    </row>
    <row r="233" spans="1:8" ht="15.75" hidden="1" customHeight="1" outlineLevel="2">
      <c r="B233" s="147" t="s">
        <v>149</v>
      </c>
      <c r="C233" s="148" t="s">
        <v>115</v>
      </c>
      <c r="D233" s="138"/>
      <c r="E233" s="139"/>
      <c r="F233" s="139"/>
      <c r="G233" s="139"/>
      <c r="H233" s="139"/>
    </row>
    <row r="234" spans="1:8" ht="15.75" hidden="1" customHeight="1" outlineLevel="2">
      <c r="B234" s="147" t="s">
        <v>149</v>
      </c>
      <c r="C234" s="148" t="s">
        <v>116</v>
      </c>
      <c r="D234" s="138">
        <v>38</v>
      </c>
      <c r="E234" s="139">
        <v>2</v>
      </c>
      <c r="F234" s="139">
        <v>10</v>
      </c>
      <c r="G234" s="139">
        <v>10</v>
      </c>
      <c r="H234" s="139">
        <v>16</v>
      </c>
    </row>
    <row r="235" spans="1:8" ht="15.75" hidden="1" customHeight="1" outlineLevel="2">
      <c r="B235" s="147" t="s">
        <v>149</v>
      </c>
      <c r="C235" s="148" t="s">
        <v>117</v>
      </c>
      <c r="D235" s="138">
        <v>66</v>
      </c>
      <c r="E235" s="139"/>
      <c r="F235" s="139">
        <v>17</v>
      </c>
      <c r="G235" s="139">
        <v>17</v>
      </c>
      <c r="H235" s="139">
        <v>32</v>
      </c>
    </row>
    <row r="236" spans="1:8" ht="15.75" hidden="1" customHeight="1" outlineLevel="2">
      <c r="B236" s="147" t="s">
        <v>149</v>
      </c>
      <c r="C236" s="148" t="s">
        <v>118</v>
      </c>
      <c r="D236" s="138">
        <v>191</v>
      </c>
      <c r="E236" s="139">
        <v>61</v>
      </c>
      <c r="F236" s="139">
        <v>49</v>
      </c>
      <c r="G236" s="139">
        <v>49</v>
      </c>
      <c r="H236" s="139">
        <v>32</v>
      </c>
    </row>
    <row r="237" spans="1:8" ht="15.75" hidden="1" customHeight="1" outlineLevel="2">
      <c r="B237" s="147" t="s">
        <v>149</v>
      </c>
      <c r="C237" s="148" t="s">
        <v>119</v>
      </c>
      <c r="D237" s="138"/>
      <c r="E237" s="139"/>
      <c r="F237" s="139"/>
      <c r="G237" s="139"/>
      <c r="H237" s="139"/>
    </row>
    <row r="238" spans="1:8" ht="15.75" hidden="1" customHeight="1" outlineLevel="2">
      <c r="B238" s="147" t="s">
        <v>149</v>
      </c>
      <c r="C238" s="148" t="s">
        <v>120</v>
      </c>
      <c r="D238" s="138">
        <v>119</v>
      </c>
      <c r="E238" s="139">
        <v>37</v>
      </c>
      <c r="F238" s="139">
        <v>41</v>
      </c>
      <c r="G238" s="139">
        <v>41</v>
      </c>
      <c r="H238" s="139">
        <v>0</v>
      </c>
    </row>
    <row r="239" spans="1:8" ht="15.75" hidden="1" customHeight="1" outlineLevel="2">
      <c r="B239" s="147" t="s">
        <v>149</v>
      </c>
      <c r="C239" s="148" t="s">
        <v>121</v>
      </c>
      <c r="D239" s="138"/>
      <c r="E239" s="139"/>
      <c r="F239" s="139"/>
      <c r="G239" s="139"/>
      <c r="H239" s="139"/>
    </row>
    <row r="240" spans="1:8" ht="15.75" hidden="1" customHeight="1" outlineLevel="2">
      <c r="B240" s="147" t="s">
        <v>149</v>
      </c>
      <c r="C240" s="148" t="s">
        <v>122</v>
      </c>
      <c r="D240" s="138"/>
      <c r="E240" s="139"/>
      <c r="F240" s="139"/>
      <c r="G240" s="139"/>
      <c r="H240" s="139"/>
    </row>
    <row r="241" spans="1:8" ht="15.75" hidden="1" customHeight="1" outlineLevel="2">
      <c r="B241" s="147" t="s">
        <v>149</v>
      </c>
      <c r="C241" s="148" t="s">
        <v>123</v>
      </c>
      <c r="D241" s="138">
        <v>80</v>
      </c>
      <c r="E241" s="139">
        <v>6</v>
      </c>
      <c r="F241" s="139">
        <v>10</v>
      </c>
      <c r="G241" s="139">
        <v>30</v>
      </c>
      <c r="H241" s="139">
        <v>34</v>
      </c>
    </row>
    <row r="242" spans="1:8" ht="15.75" hidden="1" customHeight="1" outlineLevel="2">
      <c r="B242" s="147" t="s">
        <v>149</v>
      </c>
      <c r="C242" s="148" t="s">
        <v>124</v>
      </c>
      <c r="D242" s="138"/>
      <c r="E242" s="139"/>
      <c r="F242" s="139"/>
      <c r="G242" s="139"/>
      <c r="H242" s="139"/>
    </row>
    <row r="243" spans="1:8" ht="15.75" hidden="1" customHeight="1" outlineLevel="2">
      <c r="B243" s="147" t="s">
        <v>149</v>
      </c>
      <c r="C243" s="148" t="s">
        <v>125</v>
      </c>
      <c r="D243" s="138"/>
      <c r="E243" s="139"/>
      <c r="F243" s="139"/>
      <c r="G243" s="139"/>
      <c r="H243" s="139"/>
    </row>
    <row r="244" spans="1:8" ht="15.75" customHeight="1" outlineLevel="1" collapsed="1">
      <c r="A244" s="135">
        <v>1</v>
      </c>
      <c r="B244" s="150" t="s">
        <v>150</v>
      </c>
      <c r="C244" s="151">
        <v>0</v>
      </c>
      <c r="D244" s="138">
        <v>911</v>
      </c>
      <c r="E244" s="140">
        <v>192</v>
      </c>
      <c r="F244" s="140">
        <v>267</v>
      </c>
      <c r="G244" s="140">
        <v>272</v>
      </c>
      <c r="H244" s="140">
        <v>180</v>
      </c>
    </row>
    <row r="245" spans="1:8" ht="15.75" hidden="1" customHeight="1" outlineLevel="2">
      <c r="B245" s="147" t="s">
        <v>81</v>
      </c>
      <c r="C245" s="148" t="s">
        <v>112</v>
      </c>
      <c r="D245" s="138"/>
      <c r="E245" s="139"/>
      <c r="F245" s="139"/>
      <c r="G245" s="139"/>
      <c r="H245" s="139"/>
    </row>
    <row r="246" spans="1:8" ht="15.75" hidden="1" customHeight="1" outlineLevel="2">
      <c r="B246" s="147" t="s">
        <v>81</v>
      </c>
      <c r="C246" s="148" t="s">
        <v>113</v>
      </c>
      <c r="D246" s="138"/>
      <c r="E246" s="139"/>
      <c r="F246" s="139"/>
      <c r="G246" s="139"/>
      <c r="H246" s="139"/>
    </row>
    <row r="247" spans="1:8" ht="15.75" hidden="1" customHeight="1" outlineLevel="2">
      <c r="B247" s="147" t="s">
        <v>81</v>
      </c>
      <c r="C247" s="148" t="s">
        <v>114</v>
      </c>
      <c r="D247" s="138"/>
      <c r="E247" s="139"/>
      <c r="F247" s="139"/>
      <c r="G247" s="139"/>
      <c r="H247" s="139"/>
    </row>
    <row r="248" spans="1:8" ht="15.75" hidden="1" customHeight="1" outlineLevel="2">
      <c r="B248" s="147" t="s">
        <v>81</v>
      </c>
      <c r="C248" s="148" t="s">
        <v>115</v>
      </c>
      <c r="D248" s="138"/>
      <c r="E248" s="139"/>
      <c r="F248" s="139"/>
      <c r="G248" s="139"/>
      <c r="H248" s="139"/>
    </row>
    <row r="249" spans="1:8" ht="15.75" hidden="1" customHeight="1" outlineLevel="2">
      <c r="B249" s="147" t="s">
        <v>81</v>
      </c>
      <c r="C249" s="148" t="s">
        <v>116</v>
      </c>
      <c r="D249" s="138"/>
      <c r="E249" s="139"/>
      <c r="F249" s="139"/>
      <c r="G249" s="139"/>
      <c r="H249" s="139"/>
    </row>
    <row r="250" spans="1:8" ht="15.75" hidden="1" customHeight="1" outlineLevel="2">
      <c r="B250" s="147" t="s">
        <v>81</v>
      </c>
      <c r="C250" s="148" t="s">
        <v>117</v>
      </c>
      <c r="D250" s="138"/>
      <c r="E250" s="139"/>
      <c r="F250" s="139"/>
      <c r="G250" s="139"/>
      <c r="H250" s="139"/>
    </row>
    <row r="251" spans="1:8" ht="15.75" hidden="1" customHeight="1" outlineLevel="2">
      <c r="B251" s="147" t="s">
        <v>81</v>
      </c>
      <c r="C251" s="148" t="s">
        <v>118</v>
      </c>
      <c r="D251" s="138"/>
      <c r="E251" s="139"/>
      <c r="F251" s="139"/>
      <c r="G251" s="139"/>
      <c r="H251" s="139"/>
    </row>
    <row r="252" spans="1:8" ht="15.75" hidden="1" customHeight="1" outlineLevel="2">
      <c r="B252" s="147" t="s">
        <v>81</v>
      </c>
      <c r="C252" s="148" t="s">
        <v>119</v>
      </c>
      <c r="D252" s="138"/>
      <c r="E252" s="139"/>
      <c r="F252" s="139"/>
      <c r="G252" s="139"/>
      <c r="H252" s="139"/>
    </row>
    <row r="253" spans="1:8" ht="15.75" hidden="1" customHeight="1" outlineLevel="2">
      <c r="B253" s="147" t="s">
        <v>81</v>
      </c>
      <c r="C253" s="148" t="s">
        <v>120</v>
      </c>
      <c r="D253" s="138">
        <v>250</v>
      </c>
      <c r="E253" s="139"/>
      <c r="F253" s="139">
        <v>62</v>
      </c>
      <c r="G253" s="139">
        <v>63</v>
      </c>
      <c r="H253" s="139">
        <v>125</v>
      </c>
    </row>
    <row r="254" spans="1:8" ht="15.75" hidden="1" customHeight="1" outlineLevel="2">
      <c r="B254" s="147" t="s">
        <v>81</v>
      </c>
      <c r="C254" s="148" t="s">
        <v>121</v>
      </c>
      <c r="D254" s="138"/>
      <c r="E254" s="139"/>
      <c r="F254" s="139"/>
      <c r="G254" s="139"/>
      <c r="H254" s="139"/>
    </row>
    <row r="255" spans="1:8" ht="15.75" hidden="1" customHeight="1" outlineLevel="2">
      <c r="B255" s="147" t="s">
        <v>81</v>
      </c>
      <c r="C255" s="148" t="s">
        <v>122</v>
      </c>
      <c r="D255" s="138"/>
      <c r="E255" s="139"/>
      <c r="F255" s="139"/>
      <c r="G255" s="139"/>
      <c r="H255" s="139"/>
    </row>
    <row r="256" spans="1:8" ht="15.75" hidden="1" customHeight="1" outlineLevel="2">
      <c r="B256" s="147" t="s">
        <v>81</v>
      </c>
      <c r="C256" s="148" t="s">
        <v>123</v>
      </c>
      <c r="D256" s="138">
        <v>298</v>
      </c>
      <c r="E256" s="139"/>
      <c r="F256" s="139">
        <v>60</v>
      </c>
      <c r="G256" s="139">
        <v>79</v>
      </c>
      <c r="H256" s="139">
        <v>159</v>
      </c>
    </row>
    <row r="257" spans="1:8" ht="15.75" hidden="1" customHeight="1" outlineLevel="2">
      <c r="B257" s="147" t="s">
        <v>81</v>
      </c>
      <c r="C257" s="148" t="s">
        <v>124</v>
      </c>
      <c r="D257" s="138"/>
      <c r="E257" s="139"/>
      <c r="F257" s="139"/>
      <c r="G257" s="139"/>
      <c r="H257" s="139"/>
    </row>
    <row r="258" spans="1:8" ht="15.75" hidden="1" customHeight="1" outlineLevel="2">
      <c r="B258" s="147" t="s">
        <v>81</v>
      </c>
      <c r="C258" s="148" t="s">
        <v>125</v>
      </c>
      <c r="D258" s="138"/>
      <c r="E258" s="139"/>
      <c r="F258" s="139"/>
      <c r="G258" s="139"/>
      <c r="H258" s="139"/>
    </row>
    <row r="259" spans="1:8" ht="15.75" customHeight="1" outlineLevel="1" collapsed="1">
      <c r="A259" s="135">
        <v>1</v>
      </c>
      <c r="B259" s="150" t="s">
        <v>151</v>
      </c>
      <c r="C259" s="148">
        <v>0</v>
      </c>
      <c r="D259" s="138">
        <v>548</v>
      </c>
      <c r="E259" s="140">
        <v>0</v>
      </c>
      <c r="F259" s="140">
        <v>122</v>
      </c>
      <c r="G259" s="140">
        <v>142</v>
      </c>
      <c r="H259" s="140">
        <v>284</v>
      </c>
    </row>
    <row r="260" spans="1:8" ht="15.75" hidden="1" customHeight="1" outlineLevel="2">
      <c r="B260" s="147" t="s">
        <v>82</v>
      </c>
      <c r="C260" s="148" t="s">
        <v>112</v>
      </c>
      <c r="D260" s="138">
        <v>52</v>
      </c>
      <c r="E260" s="139"/>
      <c r="F260" s="139">
        <v>12</v>
      </c>
      <c r="G260" s="139">
        <v>11</v>
      </c>
      <c r="H260" s="139">
        <v>29</v>
      </c>
    </row>
    <row r="261" spans="1:8" ht="15.75" hidden="1" customHeight="1" outlineLevel="2">
      <c r="B261" s="147" t="s">
        <v>82</v>
      </c>
      <c r="C261" s="148" t="s">
        <v>113</v>
      </c>
      <c r="D261" s="138"/>
      <c r="E261" s="139"/>
      <c r="F261" s="139"/>
      <c r="G261" s="139"/>
      <c r="H261" s="139"/>
    </row>
    <row r="262" spans="1:8" ht="15.75" hidden="1" customHeight="1" outlineLevel="2">
      <c r="B262" s="147" t="s">
        <v>82</v>
      </c>
      <c r="C262" s="148" t="s">
        <v>114</v>
      </c>
      <c r="D262" s="138"/>
      <c r="E262" s="139"/>
      <c r="F262" s="139"/>
      <c r="G262" s="139"/>
      <c r="H262" s="139"/>
    </row>
    <row r="263" spans="1:8" ht="15.75" hidden="1" customHeight="1" outlineLevel="2">
      <c r="B263" s="147" t="s">
        <v>82</v>
      </c>
      <c r="C263" s="148" t="s">
        <v>115</v>
      </c>
      <c r="D263" s="138"/>
      <c r="E263" s="139"/>
      <c r="F263" s="139"/>
      <c r="G263" s="139"/>
      <c r="H263" s="139"/>
    </row>
    <row r="264" spans="1:8" ht="15.75" hidden="1" customHeight="1" outlineLevel="2">
      <c r="B264" s="147" t="s">
        <v>82</v>
      </c>
      <c r="C264" s="148" t="s">
        <v>116</v>
      </c>
      <c r="D264" s="138"/>
      <c r="E264" s="139"/>
      <c r="F264" s="139"/>
      <c r="G264" s="139"/>
      <c r="H264" s="139"/>
    </row>
    <row r="265" spans="1:8" ht="15.75" hidden="1" customHeight="1" outlineLevel="2">
      <c r="B265" s="147" t="s">
        <v>82</v>
      </c>
      <c r="C265" s="148" t="s">
        <v>117</v>
      </c>
      <c r="D265" s="138"/>
      <c r="E265" s="139"/>
      <c r="F265" s="139"/>
      <c r="G265" s="139"/>
      <c r="H265" s="139"/>
    </row>
    <row r="266" spans="1:8" ht="15.75" hidden="1" customHeight="1" outlineLevel="2">
      <c r="B266" s="147" t="s">
        <v>82</v>
      </c>
      <c r="C266" s="148" t="s">
        <v>118</v>
      </c>
      <c r="D266" s="138"/>
      <c r="E266" s="139"/>
      <c r="F266" s="139"/>
      <c r="G266" s="139"/>
      <c r="H266" s="139"/>
    </row>
    <row r="267" spans="1:8" ht="15.75" hidden="1" customHeight="1" outlineLevel="2">
      <c r="B267" s="147" t="s">
        <v>82</v>
      </c>
      <c r="C267" s="148" t="s">
        <v>119</v>
      </c>
      <c r="D267" s="138"/>
      <c r="E267" s="139"/>
      <c r="F267" s="139"/>
      <c r="G267" s="139"/>
      <c r="H267" s="139"/>
    </row>
    <row r="268" spans="1:8" ht="15.75" hidden="1" customHeight="1" outlineLevel="2">
      <c r="B268" s="147" t="s">
        <v>82</v>
      </c>
      <c r="C268" s="148" t="s">
        <v>120</v>
      </c>
      <c r="D268" s="138"/>
      <c r="E268" s="139"/>
      <c r="F268" s="139"/>
      <c r="G268" s="139"/>
      <c r="H268" s="139"/>
    </row>
    <row r="269" spans="1:8" ht="15.75" hidden="1" customHeight="1" outlineLevel="2">
      <c r="B269" s="147" t="s">
        <v>82</v>
      </c>
      <c r="C269" s="148" t="s">
        <v>121</v>
      </c>
      <c r="D269" s="138"/>
      <c r="E269" s="139"/>
      <c r="F269" s="139"/>
      <c r="G269" s="139"/>
      <c r="H269" s="139"/>
    </row>
    <row r="270" spans="1:8" ht="15.75" hidden="1" customHeight="1" outlineLevel="2">
      <c r="B270" s="147" t="s">
        <v>82</v>
      </c>
      <c r="C270" s="148" t="s">
        <v>122</v>
      </c>
      <c r="D270" s="138"/>
      <c r="E270" s="139"/>
      <c r="F270" s="139"/>
      <c r="G270" s="139"/>
      <c r="H270" s="139"/>
    </row>
    <row r="271" spans="1:8" ht="15.75" hidden="1" customHeight="1" outlineLevel="2">
      <c r="B271" s="147" t="s">
        <v>82</v>
      </c>
      <c r="C271" s="148" t="s">
        <v>123</v>
      </c>
      <c r="D271" s="138"/>
      <c r="E271" s="139"/>
      <c r="F271" s="139"/>
      <c r="G271" s="139"/>
      <c r="H271" s="139"/>
    </row>
    <row r="272" spans="1:8" ht="15.75" hidden="1" customHeight="1" outlineLevel="2">
      <c r="B272" s="147" t="s">
        <v>82</v>
      </c>
      <c r="C272" s="148" t="s">
        <v>124</v>
      </c>
      <c r="D272" s="138"/>
      <c r="E272" s="139"/>
      <c r="F272" s="139"/>
      <c r="G272" s="139"/>
      <c r="H272" s="139"/>
    </row>
    <row r="273" spans="1:8" ht="15.75" hidden="1" customHeight="1" outlineLevel="2">
      <c r="B273" s="147" t="s">
        <v>82</v>
      </c>
      <c r="C273" s="148" t="s">
        <v>125</v>
      </c>
      <c r="D273" s="138"/>
      <c r="E273" s="139"/>
      <c r="F273" s="139"/>
      <c r="G273" s="139"/>
      <c r="H273" s="139"/>
    </row>
    <row r="274" spans="1:8" ht="15.75" customHeight="1" outlineLevel="1" collapsed="1">
      <c r="A274" s="135">
        <v>1</v>
      </c>
      <c r="B274" s="150" t="s">
        <v>152</v>
      </c>
      <c r="C274" s="148">
        <v>0</v>
      </c>
      <c r="D274" s="138">
        <v>52</v>
      </c>
      <c r="E274" s="140">
        <v>0</v>
      </c>
      <c r="F274" s="140">
        <v>12</v>
      </c>
      <c r="G274" s="140">
        <v>11</v>
      </c>
      <c r="H274" s="140">
        <v>29</v>
      </c>
    </row>
    <row r="275" spans="1:8" ht="15.75" hidden="1" customHeight="1" outlineLevel="2">
      <c r="B275" s="147" t="s">
        <v>153</v>
      </c>
      <c r="C275" s="148" t="s">
        <v>112</v>
      </c>
      <c r="D275" s="138">
        <v>2981</v>
      </c>
      <c r="E275" s="139"/>
      <c r="F275" s="139">
        <v>470</v>
      </c>
      <c r="G275" s="139">
        <v>870</v>
      </c>
      <c r="H275" s="139">
        <v>1641</v>
      </c>
    </row>
    <row r="276" spans="1:8" ht="15.75" hidden="1" customHeight="1" outlineLevel="2">
      <c r="B276" s="147" t="s">
        <v>153</v>
      </c>
      <c r="C276" s="148" t="s">
        <v>113</v>
      </c>
      <c r="D276" s="138"/>
      <c r="E276" s="139"/>
      <c r="F276" s="139"/>
      <c r="G276" s="139"/>
      <c r="H276" s="139"/>
    </row>
    <row r="277" spans="1:8" ht="15.75" hidden="1" customHeight="1" outlineLevel="2">
      <c r="B277" s="147" t="s">
        <v>153</v>
      </c>
      <c r="C277" s="148" t="s">
        <v>114</v>
      </c>
      <c r="D277" s="138"/>
      <c r="E277" s="139"/>
      <c r="F277" s="139"/>
      <c r="G277" s="139"/>
      <c r="H277" s="139"/>
    </row>
    <row r="278" spans="1:8" ht="15.75" hidden="1" customHeight="1" outlineLevel="2">
      <c r="B278" s="147" t="s">
        <v>153</v>
      </c>
      <c r="C278" s="148" t="s">
        <v>115</v>
      </c>
      <c r="D278" s="138"/>
      <c r="E278" s="139"/>
      <c r="F278" s="139"/>
      <c r="G278" s="139"/>
      <c r="H278" s="139"/>
    </row>
    <row r="279" spans="1:8" ht="15.75" hidden="1" customHeight="1" outlineLevel="2">
      <c r="B279" s="147" t="s">
        <v>153</v>
      </c>
      <c r="C279" s="148" t="s">
        <v>116</v>
      </c>
      <c r="D279" s="138"/>
      <c r="E279" s="139"/>
      <c r="F279" s="139"/>
      <c r="G279" s="139"/>
      <c r="H279" s="139"/>
    </row>
    <row r="280" spans="1:8" ht="15.75" hidden="1" customHeight="1" outlineLevel="2">
      <c r="B280" s="147" t="s">
        <v>153</v>
      </c>
      <c r="C280" s="148" t="s">
        <v>117</v>
      </c>
      <c r="D280" s="138"/>
      <c r="E280" s="139"/>
      <c r="F280" s="139"/>
      <c r="G280" s="139"/>
      <c r="H280" s="139"/>
    </row>
    <row r="281" spans="1:8" ht="15.75" hidden="1" customHeight="1" outlineLevel="2">
      <c r="B281" s="147" t="s">
        <v>153</v>
      </c>
      <c r="C281" s="148" t="s">
        <v>118</v>
      </c>
      <c r="D281" s="138"/>
      <c r="E281" s="139"/>
      <c r="F281" s="139"/>
      <c r="G281" s="139"/>
      <c r="H281" s="139"/>
    </row>
    <row r="282" spans="1:8" ht="15.75" hidden="1" customHeight="1" outlineLevel="2">
      <c r="B282" s="147" t="s">
        <v>153</v>
      </c>
      <c r="C282" s="148" t="s">
        <v>119</v>
      </c>
      <c r="D282" s="138"/>
      <c r="E282" s="139"/>
      <c r="F282" s="139"/>
      <c r="G282" s="139"/>
      <c r="H282" s="139"/>
    </row>
    <row r="283" spans="1:8" ht="15.75" hidden="1" customHeight="1" outlineLevel="2">
      <c r="B283" s="147" t="s">
        <v>153</v>
      </c>
      <c r="C283" s="148" t="s">
        <v>120</v>
      </c>
      <c r="D283" s="138"/>
      <c r="E283" s="139"/>
      <c r="F283" s="139"/>
      <c r="G283" s="139"/>
      <c r="H283" s="139"/>
    </row>
    <row r="284" spans="1:8" ht="15.75" hidden="1" customHeight="1" outlineLevel="2">
      <c r="B284" s="147" t="s">
        <v>153</v>
      </c>
      <c r="C284" s="148" t="s">
        <v>121</v>
      </c>
      <c r="D284" s="138"/>
      <c r="E284" s="139"/>
      <c r="F284" s="139"/>
      <c r="G284" s="139"/>
      <c r="H284" s="139"/>
    </row>
    <row r="285" spans="1:8" ht="15.75" hidden="1" customHeight="1" outlineLevel="2">
      <c r="B285" s="147" t="s">
        <v>153</v>
      </c>
      <c r="C285" s="148" t="s">
        <v>122</v>
      </c>
      <c r="D285" s="138"/>
      <c r="E285" s="139"/>
      <c r="F285" s="139"/>
      <c r="G285" s="139"/>
      <c r="H285" s="139"/>
    </row>
    <row r="286" spans="1:8" ht="15.75" hidden="1" customHeight="1" outlineLevel="2">
      <c r="B286" s="147" t="s">
        <v>153</v>
      </c>
      <c r="C286" s="148" t="s">
        <v>123</v>
      </c>
      <c r="D286" s="138"/>
      <c r="E286" s="139"/>
      <c r="F286" s="139"/>
      <c r="G286" s="139"/>
      <c r="H286" s="139"/>
    </row>
    <row r="287" spans="1:8" ht="15.75" hidden="1" customHeight="1" outlineLevel="2">
      <c r="B287" s="147" t="s">
        <v>153</v>
      </c>
      <c r="C287" s="148" t="s">
        <v>124</v>
      </c>
      <c r="D287" s="138"/>
      <c r="E287" s="139"/>
      <c r="F287" s="139"/>
      <c r="G287" s="139"/>
      <c r="H287" s="139"/>
    </row>
    <row r="288" spans="1:8" ht="15.75" hidden="1" customHeight="1" outlineLevel="2">
      <c r="B288" s="147" t="s">
        <v>153</v>
      </c>
      <c r="C288" s="148" t="s">
        <v>125</v>
      </c>
      <c r="D288" s="138"/>
      <c r="E288" s="139"/>
      <c r="F288" s="139"/>
      <c r="G288" s="139"/>
      <c r="H288" s="139"/>
    </row>
    <row r="289" spans="1:8" ht="15.75" customHeight="1" outlineLevel="1" collapsed="1">
      <c r="A289" s="135">
        <v>1</v>
      </c>
      <c r="B289" s="150" t="s">
        <v>154</v>
      </c>
      <c r="C289" s="148">
        <v>0</v>
      </c>
      <c r="D289" s="138">
        <v>2981</v>
      </c>
      <c r="E289" s="140">
        <v>0</v>
      </c>
      <c r="F289" s="140">
        <v>470</v>
      </c>
      <c r="G289" s="140">
        <v>870</v>
      </c>
      <c r="H289" s="140">
        <v>1641</v>
      </c>
    </row>
    <row r="290" spans="1:8" ht="15.75" hidden="1" customHeight="1" outlineLevel="2">
      <c r="B290" s="147" t="s">
        <v>83</v>
      </c>
      <c r="C290" s="148" t="s">
        <v>112</v>
      </c>
      <c r="D290" s="138">
        <v>589</v>
      </c>
      <c r="E290" s="139"/>
      <c r="F290" s="139">
        <v>110</v>
      </c>
      <c r="G290" s="139">
        <v>160</v>
      </c>
      <c r="H290" s="139">
        <v>319</v>
      </c>
    </row>
    <row r="291" spans="1:8" ht="15.75" hidden="1" customHeight="1" outlineLevel="2">
      <c r="B291" s="147" t="s">
        <v>83</v>
      </c>
      <c r="C291" s="148" t="s">
        <v>113</v>
      </c>
      <c r="D291" s="138"/>
      <c r="E291" s="139"/>
      <c r="F291" s="139"/>
      <c r="G291" s="139"/>
      <c r="H291" s="139"/>
    </row>
    <row r="292" spans="1:8" ht="15.75" hidden="1" customHeight="1" outlineLevel="2">
      <c r="B292" s="147" t="s">
        <v>83</v>
      </c>
      <c r="C292" s="148" t="s">
        <v>114</v>
      </c>
      <c r="D292" s="138"/>
      <c r="E292" s="139"/>
      <c r="F292" s="139"/>
      <c r="G292" s="139"/>
      <c r="H292" s="139"/>
    </row>
    <row r="293" spans="1:8" ht="15.75" hidden="1" customHeight="1" outlineLevel="2">
      <c r="B293" s="147" t="s">
        <v>83</v>
      </c>
      <c r="C293" s="148" t="s">
        <v>115</v>
      </c>
      <c r="D293" s="138"/>
      <c r="E293" s="139"/>
      <c r="F293" s="139"/>
      <c r="G293" s="139"/>
      <c r="H293" s="139"/>
    </row>
    <row r="294" spans="1:8" ht="15.75" hidden="1" customHeight="1" outlineLevel="2">
      <c r="B294" s="147" t="s">
        <v>83</v>
      </c>
      <c r="C294" s="148" t="s">
        <v>116</v>
      </c>
      <c r="D294" s="138"/>
      <c r="E294" s="139"/>
      <c r="F294" s="139"/>
      <c r="G294" s="139"/>
      <c r="H294" s="139"/>
    </row>
    <row r="295" spans="1:8" ht="15.75" hidden="1" customHeight="1" outlineLevel="2">
      <c r="B295" s="147" t="s">
        <v>83</v>
      </c>
      <c r="C295" s="148" t="s">
        <v>117</v>
      </c>
      <c r="D295" s="138"/>
      <c r="E295" s="139"/>
      <c r="F295" s="139"/>
      <c r="G295" s="139"/>
      <c r="H295" s="139"/>
    </row>
    <row r="296" spans="1:8" ht="15.75" hidden="1" customHeight="1" outlineLevel="2">
      <c r="B296" s="147" t="s">
        <v>83</v>
      </c>
      <c r="C296" s="148" t="s">
        <v>118</v>
      </c>
      <c r="D296" s="138"/>
      <c r="E296" s="139"/>
      <c r="F296" s="139"/>
      <c r="G296" s="139"/>
      <c r="H296" s="139"/>
    </row>
    <row r="297" spans="1:8" ht="15.75" hidden="1" customHeight="1" outlineLevel="2">
      <c r="B297" s="147" t="s">
        <v>83</v>
      </c>
      <c r="C297" s="148" t="s">
        <v>119</v>
      </c>
      <c r="D297" s="138"/>
      <c r="E297" s="139"/>
      <c r="F297" s="139"/>
      <c r="G297" s="139"/>
      <c r="H297" s="139"/>
    </row>
    <row r="298" spans="1:8" ht="15.75" hidden="1" customHeight="1" outlineLevel="2">
      <c r="B298" s="147" t="s">
        <v>83</v>
      </c>
      <c r="C298" s="148" t="s">
        <v>120</v>
      </c>
      <c r="D298" s="138"/>
      <c r="E298" s="139"/>
      <c r="F298" s="139"/>
      <c r="G298" s="139"/>
      <c r="H298" s="139"/>
    </row>
    <row r="299" spans="1:8" ht="15.75" hidden="1" customHeight="1" outlineLevel="2">
      <c r="B299" s="147" t="s">
        <v>83</v>
      </c>
      <c r="C299" s="148" t="s">
        <v>121</v>
      </c>
      <c r="D299" s="138"/>
      <c r="E299" s="139"/>
      <c r="F299" s="139"/>
      <c r="G299" s="139"/>
      <c r="H299" s="139"/>
    </row>
    <row r="300" spans="1:8" ht="15.75" hidden="1" customHeight="1" outlineLevel="2">
      <c r="B300" s="147" t="s">
        <v>83</v>
      </c>
      <c r="C300" s="148" t="s">
        <v>122</v>
      </c>
      <c r="D300" s="138"/>
      <c r="E300" s="139"/>
      <c r="F300" s="139"/>
      <c r="G300" s="139"/>
      <c r="H300" s="139"/>
    </row>
    <row r="301" spans="1:8" ht="15.75" hidden="1" customHeight="1" outlineLevel="2">
      <c r="B301" s="147" t="s">
        <v>83</v>
      </c>
      <c r="C301" s="148" t="s">
        <v>123</v>
      </c>
      <c r="D301" s="138"/>
      <c r="E301" s="139"/>
      <c r="F301" s="139"/>
      <c r="G301" s="139"/>
      <c r="H301" s="139"/>
    </row>
    <row r="302" spans="1:8" ht="15.75" hidden="1" customHeight="1" outlineLevel="2">
      <c r="B302" s="147" t="s">
        <v>83</v>
      </c>
      <c r="C302" s="148" t="s">
        <v>124</v>
      </c>
      <c r="D302" s="138"/>
      <c r="E302" s="139"/>
      <c r="F302" s="139"/>
      <c r="G302" s="139"/>
      <c r="H302" s="139"/>
    </row>
    <row r="303" spans="1:8" ht="15.75" hidden="1" customHeight="1" outlineLevel="2">
      <c r="B303" s="147" t="s">
        <v>83</v>
      </c>
      <c r="C303" s="148" t="s">
        <v>125</v>
      </c>
      <c r="D303" s="138"/>
      <c r="E303" s="139"/>
      <c r="F303" s="139"/>
      <c r="G303" s="139"/>
      <c r="H303" s="139"/>
    </row>
    <row r="304" spans="1:8" ht="15.75" customHeight="1" outlineLevel="1" collapsed="1">
      <c r="A304" s="135">
        <v>1</v>
      </c>
      <c r="B304" s="150" t="s">
        <v>155</v>
      </c>
      <c r="C304" s="148">
        <v>0</v>
      </c>
      <c r="D304" s="138">
        <v>589</v>
      </c>
      <c r="E304" s="140">
        <v>0</v>
      </c>
      <c r="F304" s="140">
        <v>110</v>
      </c>
      <c r="G304" s="140">
        <v>160</v>
      </c>
      <c r="H304" s="140">
        <v>319</v>
      </c>
    </row>
    <row r="305" spans="1:8" ht="15.75" hidden="1" customHeight="1" outlineLevel="2">
      <c r="B305" s="147" t="s">
        <v>156</v>
      </c>
      <c r="C305" s="148" t="s">
        <v>112</v>
      </c>
      <c r="D305" s="138">
        <v>648</v>
      </c>
      <c r="E305" s="139">
        <v>0</v>
      </c>
      <c r="F305" s="139">
        <v>79</v>
      </c>
      <c r="G305" s="139">
        <v>237</v>
      </c>
      <c r="H305" s="139">
        <v>332</v>
      </c>
    </row>
    <row r="306" spans="1:8" ht="15.75" hidden="1" customHeight="1" outlineLevel="2">
      <c r="B306" s="147" t="s">
        <v>156</v>
      </c>
      <c r="C306" s="148" t="s">
        <v>113</v>
      </c>
      <c r="D306" s="138"/>
      <c r="E306" s="139"/>
      <c r="F306" s="139"/>
      <c r="G306" s="139"/>
      <c r="H306" s="139"/>
    </row>
    <row r="307" spans="1:8" ht="15.75" hidden="1" customHeight="1" outlineLevel="2">
      <c r="B307" s="147" t="s">
        <v>156</v>
      </c>
      <c r="C307" s="148" t="s">
        <v>114</v>
      </c>
      <c r="D307" s="138"/>
      <c r="E307" s="139"/>
      <c r="F307" s="139"/>
      <c r="G307" s="139"/>
      <c r="H307" s="139"/>
    </row>
    <row r="308" spans="1:8" ht="15.75" hidden="1" customHeight="1" outlineLevel="2">
      <c r="B308" s="147" t="s">
        <v>156</v>
      </c>
      <c r="C308" s="148" t="s">
        <v>115</v>
      </c>
      <c r="D308" s="138"/>
      <c r="E308" s="139"/>
      <c r="F308" s="139"/>
      <c r="G308" s="139"/>
      <c r="H308" s="139"/>
    </row>
    <row r="309" spans="1:8" ht="15.75" hidden="1" customHeight="1" outlineLevel="2">
      <c r="B309" s="147" t="s">
        <v>156</v>
      </c>
      <c r="C309" s="148" t="s">
        <v>116</v>
      </c>
      <c r="D309" s="138"/>
      <c r="E309" s="139"/>
      <c r="F309" s="139"/>
      <c r="G309" s="139"/>
      <c r="H309" s="139"/>
    </row>
    <row r="310" spans="1:8" ht="15.75" hidden="1" customHeight="1" outlineLevel="2">
      <c r="B310" s="147" t="s">
        <v>156</v>
      </c>
      <c r="C310" s="148" t="s">
        <v>117</v>
      </c>
      <c r="D310" s="138"/>
      <c r="E310" s="139"/>
      <c r="F310" s="139"/>
      <c r="G310" s="139"/>
      <c r="H310" s="139"/>
    </row>
    <row r="311" spans="1:8" ht="15.75" hidden="1" customHeight="1" outlineLevel="2">
      <c r="B311" s="147" t="s">
        <v>156</v>
      </c>
      <c r="C311" s="148" t="s">
        <v>118</v>
      </c>
      <c r="D311" s="138"/>
      <c r="E311" s="139"/>
      <c r="F311" s="139"/>
      <c r="G311" s="139"/>
      <c r="H311" s="139"/>
    </row>
    <row r="312" spans="1:8" ht="15.75" hidden="1" customHeight="1" outlineLevel="2">
      <c r="B312" s="147" t="s">
        <v>156</v>
      </c>
      <c r="C312" s="148" t="s">
        <v>119</v>
      </c>
      <c r="D312" s="138"/>
      <c r="E312" s="139"/>
      <c r="F312" s="139"/>
      <c r="G312" s="139"/>
      <c r="H312" s="139"/>
    </row>
    <row r="313" spans="1:8" ht="15.75" hidden="1" customHeight="1" outlineLevel="2">
      <c r="B313" s="147" t="s">
        <v>156</v>
      </c>
      <c r="C313" s="148" t="s">
        <v>120</v>
      </c>
      <c r="D313" s="138"/>
      <c r="E313" s="139"/>
      <c r="F313" s="139"/>
      <c r="G313" s="139"/>
      <c r="H313" s="139"/>
    </row>
    <row r="314" spans="1:8" ht="15.75" hidden="1" customHeight="1" outlineLevel="2">
      <c r="B314" s="147" t="s">
        <v>156</v>
      </c>
      <c r="C314" s="148" t="s">
        <v>121</v>
      </c>
      <c r="D314" s="138"/>
      <c r="E314" s="139"/>
      <c r="F314" s="139"/>
      <c r="G314" s="139"/>
      <c r="H314" s="139"/>
    </row>
    <row r="315" spans="1:8" ht="15.75" hidden="1" customHeight="1" outlineLevel="2">
      <c r="B315" s="147" t="s">
        <v>156</v>
      </c>
      <c r="C315" s="148" t="s">
        <v>122</v>
      </c>
      <c r="D315" s="138"/>
      <c r="E315" s="139"/>
      <c r="F315" s="139"/>
      <c r="G315" s="139"/>
      <c r="H315" s="139"/>
    </row>
    <row r="316" spans="1:8" ht="15.75" hidden="1" customHeight="1" outlineLevel="2">
      <c r="B316" s="147" t="s">
        <v>156</v>
      </c>
      <c r="C316" s="148" t="s">
        <v>123</v>
      </c>
      <c r="D316" s="138"/>
      <c r="E316" s="139"/>
      <c r="F316" s="139"/>
      <c r="G316" s="139"/>
      <c r="H316" s="139"/>
    </row>
    <row r="317" spans="1:8" ht="15.75" hidden="1" customHeight="1" outlineLevel="2">
      <c r="B317" s="147" t="s">
        <v>156</v>
      </c>
      <c r="C317" s="148" t="s">
        <v>124</v>
      </c>
      <c r="D317" s="138"/>
      <c r="E317" s="139"/>
      <c r="F317" s="139"/>
      <c r="G317" s="139"/>
      <c r="H317" s="139"/>
    </row>
    <row r="318" spans="1:8" ht="15.75" hidden="1" customHeight="1" outlineLevel="2">
      <c r="B318" s="147" t="s">
        <v>156</v>
      </c>
      <c r="C318" s="148" t="s">
        <v>125</v>
      </c>
      <c r="D318" s="138"/>
      <c r="E318" s="139"/>
      <c r="F318" s="139"/>
      <c r="G318" s="139"/>
      <c r="H318" s="139"/>
    </row>
    <row r="319" spans="1:8" ht="15.75" customHeight="1" outlineLevel="1" collapsed="1">
      <c r="A319" s="135">
        <v>1</v>
      </c>
      <c r="B319" s="150" t="s">
        <v>157</v>
      </c>
      <c r="C319" s="148">
        <v>0</v>
      </c>
      <c r="D319" s="138">
        <v>648</v>
      </c>
      <c r="E319" s="140">
        <v>0</v>
      </c>
      <c r="F319" s="140">
        <v>79</v>
      </c>
      <c r="G319" s="140">
        <v>237</v>
      </c>
      <c r="H319" s="140">
        <v>332</v>
      </c>
    </row>
    <row r="320" spans="1:8" ht="15.75" hidden="1" customHeight="1" outlineLevel="2">
      <c r="B320" s="147" t="s">
        <v>158</v>
      </c>
      <c r="C320" s="148" t="s">
        <v>112</v>
      </c>
      <c r="D320" s="138">
        <v>91</v>
      </c>
      <c r="E320" s="139"/>
      <c r="F320" s="139">
        <v>23</v>
      </c>
      <c r="G320" s="139">
        <v>23</v>
      </c>
      <c r="H320" s="139">
        <v>45</v>
      </c>
    </row>
    <row r="321" spans="1:8" ht="15.75" hidden="1" customHeight="1" outlineLevel="2">
      <c r="B321" s="147" t="s">
        <v>158</v>
      </c>
      <c r="C321" s="148" t="s">
        <v>113</v>
      </c>
      <c r="D321" s="138"/>
      <c r="E321" s="139"/>
      <c r="F321" s="139"/>
      <c r="G321" s="139"/>
      <c r="H321" s="139"/>
    </row>
    <row r="322" spans="1:8" ht="15.75" hidden="1" customHeight="1" outlineLevel="2">
      <c r="B322" s="147" t="s">
        <v>158</v>
      </c>
      <c r="C322" s="148" t="s">
        <v>114</v>
      </c>
      <c r="D322" s="138"/>
      <c r="E322" s="139"/>
      <c r="F322" s="139"/>
      <c r="G322" s="139"/>
      <c r="H322" s="139"/>
    </row>
    <row r="323" spans="1:8" ht="15.75" hidden="1" customHeight="1" outlineLevel="2">
      <c r="B323" s="147" t="s">
        <v>158</v>
      </c>
      <c r="C323" s="148" t="s">
        <v>115</v>
      </c>
      <c r="D323" s="138"/>
      <c r="E323" s="139"/>
      <c r="F323" s="139"/>
      <c r="G323" s="139"/>
      <c r="H323" s="139"/>
    </row>
    <row r="324" spans="1:8" ht="15.75" hidden="1" customHeight="1" outlineLevel="2">
      <c r="B324" s="147" t="s">
        <v>158</v>
      </c>
      <c r="C324" s="148" t="s">
        <v>116</v>
      </c>
      <c r="D324" s="138"/>
      <c r="E324" s="139"/>
      <c r="F324" s="139"/>
      <c r="G324" s="139"/>
      <c r="H324" s="139"/>
    </row>
    <row r="325" spans="1:8" ht="15.75" hidden="1" customHeight="1" outlineLevel="2">
      <c r="B325" s="147" t="s">
        <v>158</v>
      </c>
      <c r="C325" s="148" t="s">
        <v>117</v>
      </c>
      <c r="D325" s="138"/>
      <c r="E325" s="139"/>
      <c r="F325" s="139"/>
      <c r="G325" s="139"/>
      <c r="H325" s="139"/>
    </row>
    <row r="326" spans="1:8" ht="15.75" hidden="1" customHeight="1" outlineLevel="2">
      <c r="B326" s="147" t="s">
        <v>158</v>
      </c>
      <c r="C326" s="148" t="s">
        <v>118</v>
      </c>
      <c r="D326" s="138"/>
      <c r="E326" s="139"/>
      <c r="F326" s="139"/>
      <c r="G326" s="139"/>
      <c r="H326" s="139"/>
    </row>
    <row r="327" spans="1:8" ht="15.75" hidden="1" customHeight="1" outlineLevel="2">
      <c r="B327" s="147" t="s">
        <v>158</v>
      </c>
      <c r="C327" s="148" t="s">
        <v>119</v>
      </c>
      <c r="D327" s="138"/>
      <c r="E327" s="139"/>
      <c r="F327" s="139"/>
      <c r="G327" s="139"/>
      <c r="H327" s="139"/>
    </row>
    <row r="328" spans="1:8" ht="15.75" hidden="1" customHeight="1" outlineLevel="2">
      <c r="B328" s="147" t="s">
        <v>158</v>
      </c>
      <c r="C328" s="148" t="s">
        <v>120</v>
      </c>
      <c r="D328" s="138">
        <v>400</v>
      </c>
      <c r="E328" s="139">
        <v>3</v>
      </c>
      <c r="F328" s="139">
        <v>100</v>
      </c>
      <c r="G328" s="139">
        <v>100</v>
      </c>
      <c r="H328" s="139">
        <v>197</v>
      </c>
    </row>
    <row r="329" spans="1:8" ht="15.75" hidden="1" customHeight="1" outlineLevel="2">
      <c r="B329" s="147" t="s">
        <v>158</v>
      </c>
      <c r="C329" s="148" t="s">
        <v>121</v>
      </c>
      <c r="D329" s="138"/>
      <c r="E329" s="139"/>
      <c r="F329" s="139"/>
      <c r="G329" s="139"/>
      <c r="H329" s="139"/>
    </row>
    <row r="330" spans="1:8" ht="15.75" hidden="1" customHeight="1" outlineLevel="2">
      <c r="B330" s="147" t="s">
        <v>158</v>
      </c>
      <c r="C330" s="148" t="s">
        <v>122</v>
      </c>
      <c r="D330" s="138"/>
      <c r="E330" s="139"/>
      <c r="F330" s="139"/>
      <c r="G330" s="139"/>
      <c r="H330" s="139"/>
    </row>
    <row r="331" spans="1:8" ht="15.75" hidden="1" customHeight="1" outlineLevel="2">
      <c r="B331" s="147" t="s">
        <v>158</v>
      </c>
      <c r="C331" s="148" t="s">
        <v>123</v>
      </c>
      <c r="D331" s="138"/>
      <c r="E331" s="139"/>
      <c r="F331" s="139"/>
      <c r="G331" s="139"/>
      <c r="H331" s="139"/>
    </row>
    <row r="332" spans="1:8" ht="15.75" hidden="1" customHeight="1" outlineLevel="2">
      <c r="B332" s="147" t="s">
        <v>158</v>
      </c>
      <c r="C332" s="148" t="s">
        <v>124</v>
      </c>
      <c r="D332" s="138"/>
      <c r="E332" s="139"/>
      <c r="F332" s="139"/>
      <c r="G332" s="139"/>
      <c r="H332" s="139"/>
    </row>
    <row r="333" spans="1:8" ht="15.75" hidden="1" customHeight="1" outlineLevel="2">
      <c r="B333" s="147" t="s">
        <v>158</v>
      </c>
      <c r="C333" s="148" t="s">
        <v>125</v>
      </c>
      <c r="D333" s="138"/>
      <c r="E333" s="139"/>
      <c r="F333" s="139"/>
      <c r="G333" s="139"/>
      <c r="H333" s="139"/>
    </row>
    <row r="334" spans="1:8" ht="15.75" customHeight="1" outlineLevel="1" collapsed="1">
      <c r="A334" s="135">
        <v>1</v>
      </c>
      <c r="B334" s="150" t="s">
        <v>159</v>
      </c>
      <c r="C334" s="148">
        <v>0</v>
      </c>
      <c r="D334" s="138">
        <v>491</v>
      </c>
      <c r="E334" s="140">
        <v>3</v>
      </c>
      <c r="F334" s="140">
        <v>123</v>
      </c>
      <c r="G334" s="140">
        <v>123</v>
      </c>
      <c r="H334" s="140">
        <v>242</v>
      </c>
    </row>
    <row r="335" spans="1:8" ht="15.75" hidden="1" customHeight="1" outlineLevel="2">
      <c r="B335" s="147" t="s">
        <v>160</v>
      </c>
      <c r="C335" s="148" t="s">
        <v>112</v>
      </c>
      <c r="D335" s="141">
        <v>1059</v>
      </c>
      <c r="E335" s="139"/>
      <c r="F335" s="139">
        <v>429</v>
      </c>
      <c r="G335" s="139">
        <v>265</v>
      </c>
      <c r="H335" s="139">
        <v>365</v>
      </c>
    </row>
    <row r="336" spans="1:8" ht="15.75" hidden="1" customHeight="1" outlineLevel="2">
      <c r="B336" s="147" t="s">
        <v>160</v>
      </c>
      <c r="C336" s="148" t="s">
        <v>113</v>
      </c>
      <c r="D336" s="138"/>
      <c r="E336" s="139"/>
      <c r="F336" s="139"/>
      <c r="G336" s="139"/>
      <c r="H336" s="139"/>
    </row>
    <row r="337" spans="1:8" ht="15.75" hidden="1" customHeight="1" outlineLevel="2">
      <c r="B337" s="147" t="s">
        <v>160</v>
      </c>
      <c r="C337" s="148" t="s">
        <v>114</v>
      </c>
      <c r="D337" s="138"/>
      <c r="E337" s="139"/>
      <c r="F337" s="139"/>
      <c r="G337" s="139"/>
      <c r="H337" s="139"/>
    </row>
    <row r="338" spans="1:8" ht="15.75" hidden="1" customHeight="1" outlineLevel="2">
      <c r="B338" s="147" t="s">
        <v>160</v>
      </c>
      <c r="C338" s="148" t="s">
        <v>115</v>
      </c>
      <c r="D338" s="138"/>
      <c r="E338" s="139"/>
      <c r="F338" s="139"/>
      <c r="G338" s="139"/>
      <c r="H338" s="139"/>
    </row>
    <row r="339" spans="1:8" ht="15.75" hidden="1" customHeight="1" outlineLevel="2">
      <c r="B339" s="147" t="s">
        <v>160</v>
      </c>
      <c r="C339" s="148" t="s">
        <v>116</v>
      </c>
      <c r="D339" s="138"/>
      <c r="E339" s="139"/>
      <c r="F339" s="139"/>
      <c r="G339" s="139"/>
      <c r="H339" s="139"/>
    </row>
    <row r="340" spans="1:8" ht="15.75" hidden="1" customHeight="1" outlineLevel="2">
      <c r="B340" s="147" t="s">
        <v>160</v>
      </c>
      <c r="C340" s="148" t="s">
        <v>117</v>
      </c>
      <c r="D340" s="138"/>
      <c r="E340" s="139"/>
      <c r="F340" s="139"/>
      <c r="G340" s="139"/>
      <c r="H340" s="139"/>
    </row>
    <row r="341" spans="1:8" ht="15.75" hidden="1" customHeight="1" outlineLevel="2">
      <c r="B341" s="147" t="s">
        <v>160</v>
      </c>
      <c r="C341" s="148" t="s">
        <v>118</v>
      </c>
      <c r="D341" s="138"/>
      <c r="E341" s="139"/>
      <c r="F341" s="139"/>
      <c r="G341" s="139"/>
      <c r="H341" s="139"/>
    </row>
    <row r="342" spans="1:8" ht="15.75" hidden="1" customHeight="1" outlineLevel="2">
      <c r="B342" s="147" t="s">
        <v>160</v>
      </c>
      <c r="C342" s="148" t="s">
        <v>119</v>
      </c>
      <c r="D342" s="138"/>
      <c r="E342" s="139"/>
      <c r="F342" s="139"/>
      <c r="G342" s="139"/>
      <c r="H342" s="139"/>
    </row>
    <row r="343" spans="1:8" ht="15.75" hidden="1" customHeight="1" outlineLevel="2">
      <c r="B343" s="147" t="s">
        <v>160</v>
      </c>
      <c r="C343" s="148" t="s">
        <v>120</v>
      </c>
      <c r="D343" s="138"/>
      <c r="E343" s="139"/>
      <c r="F343" s="139"/>
      <c r="G343" s="139"/>
      <c r="H343" s="139"/>
    </row>
    <row r="344" spans="1:8" ht="15.75" hidden="1" customHeight="1" outlineLevel="2">
      <c r="B344" s="147" t="s">
        <v>160</v>
      </c>
      <c r="C344" s="148" t="s">
        <v>121</v>
      </c>
      <c r="D344" s="138"/>
      <c r="E344" s="139"/>
      <c r="F344" s="139"/>
      <c r="G344" s="139"/>
      <c r="H344" s="139"/>
    </row>
    <row r="345" spans="1:8" ht="15.75" hidden="1" customHeight="1" outlineLevel="2">
      <c r="B345" s="147" t="s">
        <v>160</v>
      </c>
      <c r="C345" s="148" t="s">
        <v>122</v>
      </c>
      <c r="D345" s="138"/>
      <c r="E345" s="139"/>
      <c r="F345" s="139"/>
      <c r="G345" s="139"/>
      <c r="H345" s="139"/>
    </row>
    <row r="346" spans="1:8" ht="15.75" hidden="1" customHeight="1" outlineLevel="2">
      <c r="B346" s="147" t="s">
        <v>160</v>
      </c>
      <c r="C346" s="148" t="s">
        <v>123</v>
      </c>
      <c r="D346" s="138"/>
      <c r="E346" s="139"/>
      <c r="F346" s="139"/>
      <c r="G346" s="139"/>
      <c r="H346" s="139"/>
    </row>
    <row r="347" spans="1:8" ht="15.75" hidden="1" customHeight="1" outlineLevel="2">
      <c r="B347" s="147" t="s">
        <v>160</v>
      </c>
      <c r="C347" s="148" t="s">
        <v>124</v>
      </c>
      <c r="D347" s="138"/>
      <c r="E347" s="139"/>
      <c r="F347" s="139"/>
      <c r="G347" s="139"/>
      <c r="H347" s="139"/>
    </row>
    <row r="348" spans="1:8" ht="15.75" hidden="1" customHeight="1" outlineLevel="2">
      <c r="B348" s="147" t="s">
        <v>160</v>
      </c>
      <c r="C348" s="148" t="s">
        <v>125</v>
      </c>
      <c r="D348" s="138"/>
      <c r="E348" s="139"/>
      <c r="F348" s="139"/>
      <c r="G348" s="139"/>
      <c r="H348" s="139"/>
    </row>
    <row r="349" spans="1:8" ht="15.75" customHeight="1" outlineLevel="1" collapsed="1">
      <c r="A349" s="135">
        <v>1</v>
      </c>
      <c r="B349" s="150" t="s">
        <v>161</v>
      </c>
      <c r="C349" s="148">
        <v>0</v>
      </c>
      <c r="D349" s="138">
        <v>1059</v>
      </c>
      <c r="E349" s="140">
        <v>0</v>
      </c>
      <c r="F349" s="140">
        <v>429</v>
      </c>
      <c r="G349" s="140">
        <v>265</v>
      </c>
      <c r="H349" s="140">
        <v>365</v>
      </c>
    </row>
    <row r="350" spans="1:8" ht="15.75" hidden="1" customHeight="1" outlineLevel="2">
      <c r="B350" s="147" t="s">
        <v>162</v>
      </c>
      <c r="C350" s="148" t="s">
        <v>112</v>
      </c>
      <c r="D350" s="138">
        <v>711</v>
      </c>
      <c r="E350" s="139">
        <v>132</v>
      </c>
      <c r="F350" s="139">
        <v>223</v>
      </c>
      <c r="G350" s="139">
        <v>178</v>
      </c>
      <c r="H350" s="139">
        <v>178</v>
      </c>
    </row>
    <row r="351" spans="1:8" ht="15.75" hidden="1" customHeight="1" outlineLevel="2">
      <c r="B351" s="147" t="s">
        <v>162</v>
      </c>
      <c r="C351" s="148" t="s">
        <v>113</v>
      </c>
      <c r="D351" s="138">
        <v>6</v>
      </c>
      <c r="E351" s="139"/>
      <c r="F351" s="139">
        <v>2</v>
      </c>
      <c r="G351" s="139">
        <v>2</v>
      </c>
      <c r="H351" s="139">
        <v>2</v>
      </c>
    </row>
    <row r="352" spans="1:8" ht="15.75" hidden="1" customHeight="1" outlineLevel="2">
      <c r="B352" s="147" t="s">
        <v>162</v>
      </c>
      <c r="C352" s="148" t="s">
        <v>114</v>
      </c>
      <c r="D352" s="138"/>
      <c r="E352" s="139"/>
      <c r="F352" s="139"/>
      <c r="G352" s="139"/>
      <c r="H352" s="139"/>
    </row>
    <row r="353" spans="1:8" ht="15.75" hidden="1" customHeight="1" outlineLevel="2">
      <c r="B353" s="147" t="s">
        <v>162</v>
      </c>
      <c r="C353" s="148" t="s">
        <v>115</v>
      </c>
      <c r="D353" s="138"/>
      <c r="E353" s="139"/>
      <c r="F353" s="139"/>
      <c r="G353" s="139"/>
      <c r="H353" s="139"/>
    </row>
    <row r="354" spans="1:8" ht="15.75" hidden="1" customHeight="1" outlineLevel="2">
      <c r="B354" s="147" t="s">
        <v>162</v>
      </c>
      <c r="C354" s="148" t="s">
        <v>116</v>
      </c>
      <c r="D354" s="138">
        <v>1</v>
      </c>
      <c r="E354" s="139">
        <v>1</v>
      </c>
      <c r="F354" s="139"/>
      <c r="G354" s="139"/>
      <c r="H354" s="139"/>
    </row>
    <row r="355" spans="1:8" ht="15.75" hidden="1" customHeight="1" outlineLevel="2">
      <c r="B355" s="147" t="s">
        <v>162</v>
      </c>
      <c r="C355" s="148" t="s">
        <v>117</v>
      </c>
      <c r="D355" s="138"/>
      <c r="E355" s="139"/>
      <c r="F355" s="139"/>
      <c r="G355" s="139"/>
      <c r="H355" s="139"/>
    </row>
    <row r="356" spans="1:8" ht="15.75" hidden="1" customHeight="1" outlineLevel="2">
      <c r="B356" s="147" t="s">
        <v>162</v>
      </c>
      <c r="C356" s="148" t="s">
        <v>118</v>
      </c>
      <c r="D356" s="138"/>
      <c r="E356" s="139"/>
      <c r="F356" s="139"/>
      <c r="G356" s="139"/>
      <c r="H356" s="139"/>
    </row>
    <row r="357" spans="1:8" ht="15.75" hidden="1" customHeight="1" outlineLevel="2">
      <c r="B357" s="147" t="s">
        <v>162</v>
      </c>
      <c r="C357" s="148" t="s">
        <v>119</v>
      </c>
      <c r="D357" s="138">
        <v>2</v>
      </c>
      <c r="E357" s="139">
        <v>2</v>
      </c>
      <c r="F357" s="139"/>
      <c r="G357" s="139"/>
      <c r="H357" s="139"/>
    </row>
    <row r="358" spans="1:8" ht="15.75" hidden="1" customHeight="1" outlineLevel="2">
      <c r="B358" s="147" t="s">
        <v>162</v>
      </c>
      <c r="C358" s="148" t="s">
        <v>120</v>
      </c>
      <c r="D358" s="138">
        <v>306</v>
      </c>
      <c r="E358" s="139">
        <v>101</v>
      </c>
      <c r="F358" s="139">
        <v>77</v>
      </c>
      <c r="G358" s="139">
        <v>76</v>
      </c>
      <c r="H358" s="139">
        <v>52</v>
      </c>
    </row>
    <row r="359" spans="1:8" ht="15.75" hidden="1" customHeight="1" outlineLevel="2">
      <c r="B359" s="147" t="s">
        <v>162</v>
      </c>
      <c r="C359" s="148" t="s">
        <v>121</v>
      </c>
      <c r="D359" s="138">
        <v>15</v>
      </c>
      <c r="E359" s="139">
        <v>2</v>
      </c>
      <c r="F359" s="139">
        <v>6</v>
      </c>
      <c r="G359" s="139">
        <v>4</v>
      </c>
      <c r="H359" s="139">
        <v>3</v>
      </c>
    </row>
    <row r="360" spans="1:8" ht="15.75" hidden="1" customHeight="1" outlineLevel="2">
      <c r="B360" s="147" t="s">
        <v>162</v>
      </c>
      <c r="C360" s="148" t="s">
        <v>122</v>
      </c>
      <c r="D360" s="138"/>
      <c r="E360" s="139"/>
      <c r="F360" s="139"/>
      <c r="G360" s="139"/>
      <c r="H360" s="139"/>
    </row>
    <row r="361" spans="1:8" ht="15.75" hidden="1" customHeight="1" outlineLevel="2">
      <c r="B361" s="147" t="s">
        <v>162</v>
      </c>
      <c r="C361" s="148" t="s">
        <v>123</v>
      </c>
      <c r="D361" s="138">
        <v>19</v>
      </c>
      <c r="E361" s="139">
        <v>6</v>
      </c>
      <c r="F361" s="139">
        <v>4</v>
      </c>
      <c r="G361" s="139">
        <v>5</v>
      </c>
      <c r="H361" s="139">
        <v>4</v>
      </c>
    </row>
    <row r="362" spans="1:8" ht="15.75" hidden="1" customHeight="1" outlineLevel="2">
      <c r="B362" s="147" t="s">
        <v>162</v>
      </c>
      <c r="C362" s="148" t="s">
        <v>124</v>
      </c>
      <c r="D362" s="138"/>
      <c r="E362" s="139"/>
      <c r="F362" s="139"/>
      <c r="G362" s="139"/>
      <c r="H362" s="139"/>
    </row>
    <row r="363" spans="1:8" ht="15.75" hidden="1" customHeight="1" outlineLevel="2">
      <c r="B363" s="147" t="s">
        <v>162</v>
      </c>
      <c r="C363" s="148" t="s">
        <v>125</v>
      </c>
      <c r="D363" s="138"/>
      <c r="E363" s="139"/>
      <c r="F363" s="139"/>
      <c r="G363" s="139"/>
      <c r="H363" s="139"/>
    </row>
    <row r="364" spans="1:8" ht="15.75" customHeight="1" outlineLevel="1" collapsed="1">
      <c r="A364" s="135">
        <v>1</v>
      </c>
      <c r="B364" s="150" t="s">
        <v>163</v>
      </c>
      <c r="C364" s="148">
        <v>0</v>
      </c>
      <c r="D364" s="138">
        <v>1060</v>
      </c>
      <c r="E364" s="140">
        <v>244</v>
      </c>
      <c r="F364" s="140">
        <v>312</v>
      </c>
      <c r="G364" s="140">
        <v>265</v>
      </c>
      <c r="H364" s="140">
        <v>239</v>
      </c>
    </row>
    <row r="365" spans="1:8" ht="15.75" hidden="1" customHeight="1" outlineLevel="2">
      <c r="B365" s="147" t="s">
        <v>164</v>
      </c>
      <c r="C365" s="148" t="s">
        <v>112</v>
      </c>
      <c r="D365" s="138">
        <v>819</v>
      </c>
      <c r="E365" s="139"/>
      <c r="F365" s="139">
        <v>205</v>
      </c>
      <c r="G365" s="139">
        <v>205</v>
      </c>
      <c r="H365" s="139">
        <v>409</v>
      </c>
    </row>
    <row r="366" spans="1:8" ht="15.75" hidden="1" customHeight="1" outlineLevel="2">
      <c r="B366" s="147" t="s">
        <v>164</v>
      </c>
      <c r="C366" s="148" t="s">
        <v>113</v>
      </c>
      <c r="D366" s="138"/>
      <c r="E366" s="139"/>
      <c r="F366" s="139"/>
      <c r="G366" s="139"/>
      <c r="H366" s="139"/>
    </row>
    <row r="367" spans="1:8" ht="15.75" hidden="1" customHeight="1" outlineLevel="2">
      <c r="B367" s="147" t="s">
        <v>164</v>
      </c>
      <c r="C367" s="148" t="s">
        <v>114</v>
      </c>
      <c r="D367" s="138"/>
      <c r="E367" s="139"/>
      <c r="F367" s="139"/>
      <c r="G367" s="139"/>
      <c r="H367" s="139"/>
    </row>
    <row r="368" spans="1:8" ht="15.75" hidden="1" customHeight="1" outlineLevel="2">
      <c r="B368" s="147" t="s">
        <v>164</v>
      </c>
      <c r="C368" s="148" t="s">
        <v>115</v>
      </c>
      <c r="D368" s="138"/>
      <c r="E368" s="139"/>
      <c r="F368" s="139"/>
      <c r="G368" s="139"/>
      <c r="H368" s="139"/>
    </row>
    <row r="369" spans="1:8" ht="15.75" hidden="1" customHeight="1" outlineLevel="2">
      <c r="B369" s="147" t="s">
        <v>164</v>
      </c>
      <c r="C369" s="148" t="s">
        <v>116</v>
      </c>
      <c r="D369" s="138"/>
      <c r="E369" s="139"/>
      <c r="F369" s="139"/>
      <c r="G369" s="139"/>
      <c r="H369" s="139"/>
    </row>
    <row r="370" spans="1:8" ht="15.75" hidden="1" customHeight="1" outlineLevel="2">
      <c r="B370" s="147" t="s">
        <v>164</v>
      </c>
      <c r="C370" s="148" t="s">
        <v>117</v>
      </c>
      <c r="D370" s="138"/>
      <c r="E370" s="139"/>
      <c r="F370" s="139"/>
      <c r="G370" s="139"/>
      <c r="H370" s="139"/>
    </row>
    <row r="371" spans="1:8" ht="15.75" hidden="1" customHeight="1" outlineLevel="2">
      <c r="B371" s="147" t="s">
        <v>164</v>
      </c>
      <c r="C371" s="148" t="s">
        <v>118</v>
      </c>
      <c r="D371" s="138"/>
      <c r="E371" s="139"/>
      <c r="F371" s="139"/>
      <c r="G371" s="139"/>
      <c r="H371" s="139"/>
    </row>
    <row r="372" spans="1:8" ht="15.75" hidden="1" customHeight="1" outlineLevel="2">
      <c r="B372" s="147" t="s">
        <v>164</v>
      </c>
      <c r="C372" s="148" t="s">
        <v>119</v>
      </c>
      <c r="D372" s="138"/>
      <c r="E372" s="139"/>
      <c r="F372" s="139"/>
      <c r="G372" s="139"/>
      <c r="H372" s="139"/>
    </row>
    <row r="373" spans="1:8" ht="15.75" hidden="1" customHeight="1" outlineLevel="2">
      <c r="B373" s="147" t="s">
        <v>164</v>
      </c>
      <c r="C373" s="148" t="s">
        <v>120</v>
      </c>
      <c r="D373" s="138"/>
      <c r="E373" s="139"/>
      <c r="F373" s="139"/>
      <c r="G373" s="139"/>
      <c r="H373" s="139"/>
    </row>
    <row r="374" spans="1:8" ht="15.75" hidden="1" customHeight="1" outlineLevel="2">
      <c r="B374" s="147" t="s">
        <v>164</v>
      </c>
      <c r="C374" s="148" t="s">
        <v>121</v>
      </c>
      <c r="D374" s="138"/>
      <c r="E374" s="139"/>
      <c r="F374" s="139"/>
      <c r="G374" s="139"/>
      <c r="H374" s="139"/>
    </row>
    <row r="375" spans="1:8" ht="15.75" hidden="1" customHeight="1" outlineLevel="2">
      <c r="B375" s="147" t="s">
        <v>164</v>
      </c>
      <c r="C375" s="148" t="s">
        <v>122</v>
      </c>
      <c r="D375" s="138"/>
      <c r="E375" s="139"/>
      <c r="F375" s="139"/>
      <c r="G375" s="139"/>
      <c r="H375" s="139"/>
    </row>
    <row r="376" spans="1:8" ht="15.75" hidden="1" customHeight="1" outlineLevel="2">
      <c r="B376" s="147" t="s">
        <v>164</v>
      </c>
      <c r="C376" s="148" t="s">
        <v>123</v>
      </c>
      <c r="D376" s="138"/>
      <c r="E376" s="139"/>
      <c r="F376" s="139"/>
      <c r="G376" s="139"/>
      <c r="H376" s="139"/>
    </row>
    <row r="377" spans="1:8" ht="15.75" hidden="1" customHeight="1" outlineLevel="2">
      <c r="B377" s="147" t="s">
        <v>164</v>
      </c>
      <c r="C377" s="148" t="s">
        <v>124</v>
      </c>
      <c r="D377" s="138"/>
      <c r="E377" s="139"/>
      <c r="F377" s="139"/>
      <c r="G377" s="139"/>
      <c r="H377" s="139"/>
    </row>
    <row r="378" spans="1:8" ht="15.75" hidden="1" customHeight="1" outlineLevel="2">
      <c r="B378" s="147" t="s">
        <v>164</v>
      </c>
      <c r="C378" s="148" t="s">
        <v>125</v>
      </c>
      <c r="D378" s="138"/>
      <c r="E378" s="139"/>
      <c r="F378" s="139"/>
      <c r="G378" s="139"/>
      <c r="H378" s="139"/>
    </row>
    <row r="379" spans="1:8" ht="15.75" customHeight="1" outlineLevel="1" collapsed="1">
      <c r="A379" s="135">
        <v>1</v>
      </c>
      <c r="B379" s="150" t="s">
        <v>165</v>
      </c>
      <c r="C379" s="148">
        <v>0</v>
      </c>
      <c r="D379" s="138">
        <v>819</v>
      </c>
      <c r="E379" s="140">
        <v>0</v>
      </c>
      <c r="F379" s="140">
        <v>205</v>
      </c>
      <c r="G379" s="140">
        <v>205</v>
      </c>
      <c r="H379" s="140">
        <v>409</v>
      </c>
    </row>
    <row r="380" spans="1:8" ht="15.75" hidden="1" customHeight="1" outlineLevel="2">
      <c r="B380" s="147" t="s">
        <v>166</v>
      </c>
      <c r="C380" s="148" t="s">
        <v>112</v>
      </c>
      <c r="D380" s="138">
        <v>2134</v>
      </c>
      <c r="E380" s="139">
        <v>32</v>
      </c>
      <c r="F380" s="139">
        <v>542</v>
      </c>
      <c r="G380" s="139">
        <v>542</v>
      </c>
      <c r="H380" s="139">
        <v>1018</v>
      </c>
    </row>
    <row r="381" spans="1:8" ht="15.75" hidden="1" customHeight="1" outlineLevel="2">
      <c r="B381" s="147" t="s">
        <v>166</v>
      </c>
      <c r="C381" s="148" t="s">
        <v>113</v>
      </c>
      <c r="D381" s="138"/>
      <c r="E381" s="139"/>
      <c r="F381" s="139"/>
      <c r="G381" s="139"/>
      <c r="H381" s="139"/>
    </row>
    <row r="382" spans="1:8" ht="15.75" hidden="1" customHeight="1" outlineLevel="2">
      <c r="B382" s="147" t="s">
        <v>166</v>
      </c>
      <c r="C382" s="148" t="s">
        <v>114</v>
      </c>
      <c r="D382" s="138"/>
      <c r="E382" s="139"/>
      <c r="F382" s="139"/>
      <c r="G382" s="139"/>
      <c r="H382" s="139"/>
    </row>
    <row r="383" spans="1:8" ht="15.75" hidden="1" customHeight="1" outlineLevel="2">
      <c r="B383" s="147" t="s">
        <v>166</v>
      </c>
      <c r="C383" s="148" t="s">
        <v>115</v>
      </c>
      <c r="D383" s="138"/>
      <c r="E383" s="139"/>
      <c r="F383" s="139"/>
      <c r="G383" s="139"/>
      <c r="H383" s="139"/>
    </row>
    <row r="384" spans="1:8" ht="15.75" hidden="1" customHeight="1" outlineLevel="2">
      <c r="B384" s="147" t="s">
        <v>166</v>
      </c>
      <c r="C384" s="148" t="s">
        <v>116</v>
      </c>
      <c r="D384" s="138">
        <v>5</v>
      </c>
      <c r="E384" s="139">
        <v>2</v>
      </c>
      <c r="F384" s="139">
        <v>3</v>
      </c>
      <c r="G384" s="139"/>
      <c r="H384" s="139"/>
    </row>
    <row r="385" spans="1:8" ht="15.75" hidden="1" customHeight="1" outlineLevel="2">
      <c r="B385" s="147" t="s">
        <v>166</v>
      </c>
      <c r="C385" s="148" t="s">
        <v>117</v>
      </c>
      <c r="D385" s="138"/>
      <c r="E385" s="139"/>
      <c r="F385" s="139"/>
      <c r="G385" s="139"/>
      <c r="H385" s="139"/>
    </row>
    <row r="386" spans="1:8" ht="15.75" hidden="1" customHeight="1" outlineLevel="2">
      <c r="B386" s="147" t="s">
        <v>166</v>
      </c>
      <c r="C386" s="148" t="s">
        <v>118</v>
      </c>
      <c r="D386" s="138"/>
      <c r="E386" s="139"/>
      <c r="F386" s="139"/>
      <c r="G386" s="139"/>
      <c r="H386" s="139"/>
    </row>
    <row r="387" spans="1:8" ht="15.75" hidden="1" customHeight="1" outlineLevel="2">
      <c r="B387" s="147" t="s">
        <v>166</v>
      </c>
      <c r="C387" s="148" t="s">
        <v>119</v>
      </c>
      <c r="D387" s="138"/>
      <c r="E387" s="139"/>
      <c r="F387" s="139"/>
      <c r="G387" s="139"/>
      <c r="H387" s="139"/>
    </row>
    <row r="388" spans="1:8" ht="15.75" hidden="1" customHeight="1" outlineLevel="2">
      <c r="B388" s="147" t="s">
        <v>166</v>
      </c>
      <c r="C388" s="148" t="s">
        <v>120</v>
      </c>
      <c r="D388" s="138">
        <v>11</v>
      </c>
      <c r="E388" s="139">
        <v>11</v>
      </c>
      <c r="F388" s="139"/>
      <c r="G388" s="139"/>
      <c r="H388" s="139"/>
    </row>
    <row r="389" spans="1:8" ht="15.75" hidden="1" customHeight="1" outlineLevel="2">
      <c r="B389" s="147" t="s">
        <v>166</v>
      </c>
      <c r="C389" s="148" t="s">
        <v>121</v>
      </c>
      <c r="D389" s="138"/>
      <c r="E389" s="139"/>
      <c r="F389" s="139"/>
      <c r="G389" s="139"/>
      <c r="H389" s="139"/>
    </row>
    <row r="390" spans="1:8" ht="15.75" hidden="1" customHeight="1" outlineLevel="2">
      <c r="B390" s="147" t="s">
        <v>166</v>
      </c>
      <c r="C390" s="148" t="s">
        <v>122</v>
      </c>
      <c r="D390" s="138"/>
      <c r="E390" s="139"/>
      <c r="F390" s="139"/>
      <c r="G390" s="139"/>
      <c r="H390" s="139"/>
    </row>
    <row r="391" spans="1:8" ht="15.75" hidden="1" customHeight="1" outlineLevel="2">
      <c r="B391" s="147" t="s">
        <v>166</v>
      </c>
      <c r="C391" s="148" t="s">
        <v>123</v>
      </c>
      <c r="D391" s="138">
        <v>17</v>
      </c>
      <c r="E391" s="139">
        <v>7</v>
      </c>
      <c r="F391" s="139">
        <v>10</v>
      </c>
      <c r="G391" s="139"/>
      <c r="H391" s="139"/>
    </row>
    <row r="392" spans="1:8" ht="15.75" hidden="1" customHeight="1" outlineLevel="2">
      <c r="B392" s="147" t="s">
        <v>166</v>
      </c>
      <c r="C392" s="148" t="s">
        <v>124</v>
      </c>
      <c r="D392" s="138"/>
      <c r="E392" s="139"/>
      <c r="F392" s="139"/>
      <c r="G392" s="139"/>
      <c r="H392" s="139"/>
    </row>
    <row r="393" spans="1:8" ht="15.75" hidden="1" customHeight="1" outlineLevel="2">
      <c r="B393" s="147" t="s">
        <v>166</v>
      </c>
      <c r="C393" s="148" t="s">
        <v>125</v>
      </c>
      <c r="D393" s="138"/>
      <c r="E393" s="139"/>
      <c r="F393" s="139"/>
      <c r="G393" s="139"/>
      <c r="H393" s="139"/>
    </row>
    <row r="394" spans="1:8" ht="15.75" customHeight="1" outlineLevel="1" collapsed="1">
      <c r="A394" s="135">
        <v>1</v>
      </c>
      <c r="B394" s="150" t="s">
        <v>167</v>
      </c>
      <c r="C394" s="148">
        <v>0</v>
      </c>
      <c r="D394" s="138">
        <v>2167</v>
      </c>
      <c r="E394" s="140">
        <v>52</v>
      </c>
      <c r="F394" s="140">
        <v>555</v>
      </c>
      <c r="G394" s="140">
        <v>542</v>
      </c>
      <c r="H394" s="140">
        <v>1018</v>
      </c>
    </row>
    <row r="395" spans="1:8" ht="15.75" hidden="1" customHeight="1" outlineLevel="2">
      <c r="B395" s="147" t="s">
        <v>168</v>
      </c>
      <c r="C395" s="148" t="s">
        <v>112</v>
      </c>
      <c r="D395" s="138">
        <v>3942</v>
      </c>
      <c r="E395" s="139">
        <v>449</v>
      </c>
      <c r="F395" s="139">
        <v>1214</v>
      </c>
      <c r="G395" s="139">
        <v>1067</v>
      </c>
      <c r="H395" s="139">
        <v>1212</v>
      </c>
    </row>
    <row r="396" spans="1:8" ht="15.75" hidden="1" customHeight="1" outlineLevel="2">
      <c r="B396" s="147" t="s">
        <v>168</v>
      </c>
      <c r="C396" s="148" t="s">
        <v>113</v>
      </c>
      <c r="D396" s="141"/>
      <c r="E396" s="139"/>
      <c r="F396" s="139"/>
      <c r="G396" s="139"/>
      <c r="H396" s="139"/>
    </row>
    <row r="397" spans="1:8" ht="15.75" hidden="1" customHeight="1" outlineLevel="2">
      <c r="B397" s="147" t="s">
        <v>168</v>
      </c>
      <c r="C397" s="148" t="s">
        <v>114</v>
      </c>
      <c r="D397" s="138">
        <v>221</v>
      </c>
      <c r="E397" s="139">
        <v>221</v>
      </c>
      <c r="F397" s="139"/>
      <c r="G397" s="139"/>
      <c r="H397" s="139"/>
    </row>
    <row r="398" spans="1:8" ht="15.75" hidden="1" customHeight="1" outlineLevel="2">
      <c r="B398" s="147" t="s">
        <v>168</v>
      </c>
      <c r="C398" s="148" t="s">
        <v>115</v>
      </c>
      <c r="D398" s="138">
        <v>2</v>
      </c>
      <c r="E398" s="139">
        <v>2</v>
      </c>
      <c r="F398" s="139"/>
      <c r="G398" s="139"/>
      <c r="H398" s="139"/>
    </row>
    <row r="399" spans="1:8" ht="15.75" hidden="1" customHeight="1" outlineLevel="2">
      <c r="B399" s="147" t="s">
        <v>168</v>
      </c>
      <c r="C399" s="148" t="s">
        <v>116</v>
      </c>
      <c r="D399" s="138">
        <v>2</v>
      </c>
      <c r="E399" s="139">
        <v>2</v>
      </c>
      <c r="F399" s="139"/>
      <c r="G399" s="139"/>
      <c r="H399" s="139"/>
    </row>
    <row r="400" spans="1:8" ht="15.75" hidden="1" customHeight="1" outlineLevel="2">
      <c r="B400" s="147" t="s">
        <v>168</v>
      </c>
      <c r="C400" s="148" t="s">
        <v>117</v>
      </c>
      <c r="D400" s="138">
        <v>1</v>
      </c>
      <c r="E400" s="139">
        <v>1</v>
      </c>
      <c r="F400" s="139"/>
      <c r="G400" s="139"/>
      <c r="H400" s="139"/>
    </row>
    <row r="401" spans="1:8" ht="15.75" hidden="1" customHeight="1" outlineLevel="2">
      <c r="B401" s="147" t="s">
        <v>168</v>
      </c>
      <c r="C401" s="148" t="s">
        <v>118</v>
      </c>
      <c r="D401" s="138">
        <v>259</v>
      </c>
      <c r="E401" s="139">
        <v>259</v>
      </c>
      <c r="F401" s="139"/>
      <c r="G401" s="139"/>
      <c r="H401" s="139"/>
    </row>
    <row r="402" spans="1:8" ht="15.75" hidden="1" customHeight="1" outlineLevel="2">
      <c r="B402" s="147" t="s">
        <v>168</v>
      </c>
      <c r="C402" s="148" t="s">
        <v>119</v>
      </c>
      <c r="D402" s="138"/>
      <c r="E402" s="139"/>
      <c r="F402" s="139"/>
      <c r="G402" s="139"/>
      <c r="H402" s="139"/>
    </row>
    <row r="403" spans="1:8" ht="15.75" hidden="1" customHeight="1" outlineLevel="2">
      <c r="B403" s="147" t="s">
        <v>168</v>
      </c>
      <c r="C403" s="148" t="s">
        <v>120</v>
      </c>
      <c r="D403" s="138">
        <v>400</v>
      </c>
      <c r="E403" s="139">
        <v>400</v>
      </c>
      <c r="F403" s="139"/>
      <c r="G403" s="139"/>
      <c r="H403" s="139"/>
    </row>
    <row r="404" spans="1:8" ht="15.75" hidden="1" customHeight="1" outlineLevel="2">
      <c r="B404" s="147" t="s">
        <v>168</v>
      </c>
      <c r="C404" s="148" t="s">
        <v>121</v>
      </c>
      <c r="D404" s="138">
        <v>2</v>
      </c>
      <c r="E404" s="139">
        <v>2</v>
      </c>
      <c r="F404" s="139"/>
      <c r="G404" s="139"/>
      <c r="H404" s="139"/>
    </row>
    <row r="405" spans="1:8" ht="15.75" hidden="1" customHeight="1" outlineLevel="2">
      <c r="B405" s="147" t="s">
        <v>168</v>
      </c>
      <c r="C405" s="148" t="s">
        <v>122</v>
      </c>
      <c r="D405" s="138"/>
      <c r="E405" s="139"/>
      <c r="F405" s="139"/>
      <c r="G405" s="139"/>
      <c r="H405" s="139"/>
    </row>
    <row r="406" spans="1:8" ht="15.75" hidden="1" customHeight="1" outlineLevel="2">
      <c r="B406" s="147" t="s">
        <v>168</v>
      </c>
      <c r="C406" s="148" t="s">
        <v>123</v>
      </c>
      <c r="D406" s="138">
        <v>25</v>
      </c>
      <c r="E406" s="139">
        <v>25</v>
      </c>
      <c r="F406" s="139"/>
      <c r="G406" s="139"/>
      <c r="H406" s="139"/>
    </row>
    <row r="407" spans="1:8" ht="15.75" hidden="1" customHeight="1" outlineLevel="2">
      <c r="B407" s="147" t="s">
        <v>168</v>
      </c>
      <c r="C407" s="148" t="s">
        <v>124</v>
      </c>
      <c r="D407" s="138"/>
      <c r="E407" s="139"/>
      <c r="F407" s="139"/>
      <c r="G407" s="139"/>
      <c r="H407" s="139"/>
    </row>
    <row r="408" spans="1:8" ht="15.75" hidden="1" customHeight="1" outlineLevel="2">
      <c r="B408" s="147" t="s">
        <v>168</v>
      </c>
      <c r="C408" s="148" t="s">
        <v>125</v>
      </c>
      <c r="D408" s="138"/>
      <c r="E408" s="139"/>
      <c r="F408" s="139"/>
      <c r="G408" s="139"/>
      <c r="H408" s="139"/>
    </row>
    <row r="409" spans="1:8" ht="15.75" customHeight="1" outlineLevel="1" collapsed="1">
      <c r="A409" s="135">
        <v>1</v>
      </c>
      <c r="B409" s="150" t="s">
        <v>169</v>
      </c>
      <c r="C409" s="148">
        <v>0</v>
      </c>
      <c r="D409" s="138">
        <v>4854</v>
      </c>
      <c r="E409" s="140">
        <v>1361</v>
      </c>
      <c r="F409" s="140">
        <v>1214</v>
      </c>
      <c r="G409" s="140">
        <v>1067</v>
      </c>
      <c r="H409" s="140">
        <v>1212</v>
      </c>
    </row>
    <row r="410" spans="1:8" ht="15.75" hidden="1" customHeight="1" outlineLevel="2">
      <c r="B410" s="147" t="s">
        <v>170</v>
      </c>
      <c r="C410" s="148" t="s">
        <v>112</v>
      </c>
      <c r="D410" s="138">
        <v>1000</v>
      </c>
      <c r="E410" s="139">
        <v>225</v>
      </c>
      <c r="F410" s="139">
        <v>250</v>
      </c>
      <c r="G410" s="139">
        <v>249</v>
      </c>
      <c r="H410" s="139">
        <v>276</v>
      </c>
    </row>
    <row r="411" spans="1:8" ht="15.75" hidden="1" customHeight="1" outlineLevel="2">
      <c r="B411" s="147" t="s">
        <v>170</v>
      </c>
      <c r="C411" s="148" t="s">
        <v>113</v>
      </c>
      <c r="D411" s="138">
        <v>7</v>
      </c>
      <c r="E411" s="139"/>
      <c r="F411" s="139">
        <v>3</v>
      </c>
      <c r="G411" s="139">
        <v>3</v>
      </c>
      <c r="H411" s="139">
        <v>1</v>
      </c>
    </row>
    <row r="412" spans="1:8" ht="15.75" hidden="1" customHeight="1" outlineLevel="2">
      <c r="B412" s="147" t="s">
        <v>170</v>
      </c>
      <c r="C412" s="148" t="s">
        <v>114</v>
      </c>
      <c r="D412" s="138">
        <v>88</v>
      </c>
      <c r="E412" s="139">
        <v>81</v>
      </c>
      <c r="F412" s="139">
        <v>3</v>
      </c>
      <c r="G412" s="139">
        <v>3</v>
      </c>
      <c r="H412" s="139">
        <v>1</v>
      </c>
    </row>
    <row r="413" spans="1:8" ht="15.75" hidden="1" customHeight="1" outlineLevel="2">
      <c r="B413" s="147" t="s">
        <v>170</v>
      </c>
      <c r="C413" s="148" t="s">
        <v>115</v>
      </c>
      <c r="D413" s="138">
        <v>186</v>
      </c>
      <c r="E413" s="139">
        <v>5</v>
      </c>
      <c r="F413" s="139">
        <v>60</v>
      </c>
      <c r="G413" s="139">
        <v>60</v>
      </c>
      <c r="H413" s="139">
        <v>61</v>
      </c>
    </row>
    <row r="414" spans="1:8" ht="15.75" hidden="1" customHeight="1" outlineLevel="2">
      <c r="B414" s="147" t="s">
        <v>170</v>
      </c>
      <c r="C414" s="148" t="s">
        <v>116</v>
      </c>
      <c r="D414" s="138">
        <v>7</v>
      </c>
      <c r="E414" s="139"/>
      <c r="F414" s="139">
        <v>3</v>
      </c>
      <c r="G414" s="139">
        <v>3</v>
      </c>
      <c r="H414" s="139">
        <v>1</v>
      </c>
    </row>
    <row r="415" spans="1:8" ht="15.75" hidden="1" customHeight="1" outlineLevel="2">
      <c r="B415" s="147" t="s">
        <v>170</v>
      </c>
      <c r="C415" s="148" t="s">
        <v>117</v>
      </c>
      <c r="D415" s="138">
        <v>7</v>
      </c>
      <c r="E415" s="139"/>
      <c r="F415" s="139">
        <v>3</v>
      </c>
      <c r="G415" s="139">
        <v>3</v>
      </c>
      <c r="H415" s="139">
        <v>1</v>
      </c>
    </row>
    <row r="416" spans="1:8" ht="15.75" hidden="1" customHeight="1" outlineLevel="2">
      <c r="B416" s="147" t="s">
        <v>170</v>
      </c>
      <c r="C416" s="148" t="s">
        <v>118</v>
      </c>
      <c r="D416" s="138">
        <v>118</v>
      </c>
      <c r="E416" s="139">
        <v>96</v>
      </c>
      <c r="F416" s="139">
        <v>3</v>
      </c>
      <c r="G416" s="139">
        <v>3</v>
      </c>
      <c r="H416" s="139">
        <v>16</v>
      </c>
    </row>
    <row r="417" spans="1:8" ht="15.75" hidden="1" customHeight="1" outlineLevel="2">
      <c r="B417" s="147" t="s">
        <v>170</v>
      </c>
      <c r="C417" s="148" t="s">
        <v>119</v>
      </c>
      <c r="D417" s="138">
        <v>7</v>
      </c>
      <c r="E417" s="139"/>
      <c r="F417" s="139">
        <v>3</v>
      </c>
      <c r="G417" s="139">
        <v>3</v>
      </c>
      <c r="H417" s="139">
        <v>1</v>
      </c>
    </row>
    <row r="418" spans="1:8" ht="15.75" hidden="1" customHeight="1" outlineLevel="2">
      <c r="B418" s="147" t="s">
        <v>170</v>
      </c>
      <c r="C418" s="148" t="s">
        <v>120</v>
      </c>
      <c r="D418" s="138">
        <v>600</v>
      </c>
      <c r="E418" s="139">
        <v>127</v>
      </c>
      <c r="F418" s="139">
        <v>149</v>
      </c>
      <c r="G418" s="139">
        <v>149</v>
      </c>
      <c r="H418" s="139">
        <v>175</v>
      </c>
    </row>
    <row r="419" spans="1:8" ht="15.75" hidden="1" customHeight="1" outlineLevel="2">
      <c r="B419" s="147" t="s">
        <v>170</v>
      </c>
      <c r="C419" s="148" t="s">
        <v>121</v>
      </c>
      <c r="D419" s="138"/>
      <c r="E419" s="139"/>
      <c r="F419" s="139"/>
      <c r="G419" s="139"/>
      <c r="H419" s="139"/>
    </row>
    <row r="420" spans="1:8" ht="15.75" hidden="1" customHeight="1" outlineLevel="2">
      <c r="B420" s="147" t="s">
        <v>170</v>
      </c>
      <c r="C420" s="148" t="s">
        <v>122</v>
      </c>
      <c r="D420" s="138"/>
      <c r="E420" s="139"/>
      <c r="F420" s="139"/>
      <c r="G420" s="139"/>
      <c r="H420" s="139"/>
    </row>
    <row r="421" spans="1:8" ht="15.75" hidden="1" customHeight="1" outlineLevel="2">
      <c r="B421" s="147" t="s">
        <v>170</v>
      </c>
      <c r="C421" s="148" t="s">
        <v>123</v>
      </c>
      <c r="D421" s="138">
        <v>916</v>
      </c>
      <c r="E421" s="139">
        <v>87</v>
      </c>
      <c r="F421" s="139">
        <v>250</v>
      </c>
      <c r="G421" s="139">
        <v>250</v>
      </c>
      <c r="H421" s="139">
        <v>329</v>
      </c>
    </row>
    <row r="422" spans="1:8" ht="15.75" hidden="1" customHeight="1" outlineLevel="2">
      <c r="B422" s="147" t="s">
        <v>170</v>
      </c>
      <c r="C422" s="148" t="s">
        <v>124</v>
      </c>
      <c r="D422" s="138"/>
      <c r="E422" s="139"/>
      <c r="F422" s="139"/>
      <c r="G422" s="139"/>
      <c r="H422" s="139"/>
    </row>
    <row r="423" spans="1:8" ht="15.75" hidden="1" customHeight="1" outlineLevel="2">
      <c r="B423" s="147" t="s">
        <v>170</v>
      </c>
      <c r="C423" s="148" t="s">
        <v>125</v>
      </c>
      <c r="D423" s="138">
        <v>286</v>
      </c>
      <c r="E423" s="139">
        <v>46</v>
      </c>
      <c r="F423" s="139">
        <v>79</v>
      </c>
      <c r="G423" s="139">
        <v>80</v>
      </c>
      <c r="H423" s="139">
        <v>81</v>
      </c>
    </row>
    <row r="424" spans="1:8" ht="15.75" customHeight="1" outlineLevel="1" collapsed="1">
      <c r="A424" s="135">
        <v>1</v>
      </c>
      <c r="B424" s="150" t="s">
        <v>171</v>
      </c>
      <c r="C424" s="148">
        <v>0</v>
      </c>
      <c r="D424" s="138">
        <v>3222</v>
      </c>
      <c r="E424" s="140">
        <v>667</v>
      </c>
      <c r="F424" s="140">
        <v>806</v>
      </c>
      <c r="G424" s="140">
        <v>806</v>
      </c>
      <c r="H424" s="140">
        <v>943</v>
      </c>
    </row>
    <row r="425" spans="1:8" ht="15.75" hidden="1" customHeight="1" outlineLevel="2">
      <c r="B425" s="147" t="s">
        <v>91</v>
      </c>
      <c r="C425" s="148" t="s">
        <v>112</v>
      </c>
      <c r="D425" s="138">
        <v>2526</v>
      </c>
      <c r="E425" s="139">
        <v>479</v>
      </c>
      <c r="F425" s="139">
        <v>833</v>
      </c>
      <c r="G425" s="139">
        <v>632</v>
      </c>
      <c r="H425" s="139">
        <v>582</v>
      </c>
    </row>
    <row r="426" spans="1:8" ht="15.75" hidden="1" customHeight="1" outlineLevel="2">
      <c r="B426" s="147" t="s">
        <v>91</v>
      </c>
      <c r="C426" s="148" t="s">
        <v>113</v>
      </c>
      <c r="D426" s="138">
        <v>64</v>
      </c>
      <c r="E426" s="139">
        <v>11</v>
      </c>
      <c r="F426" s="139">
        <v>16</v>
      </c>
      <c r="G426" s="139">
        <v>16</v>
      </c>
      <c r="H426" s="139">
        <v>21</v>
      </c>
    </row>
    <row r="427" spans="1:8" ht="15.75" hidden="1" customHeight="1" outlineLevel="2">
      <c r="B427" s="147" t="s">
        <v>91</v>
      </c>
      <c r="C427" s="148" t="s">
        <v>114</v>
      </c>
      <c r="D427" s="138">
        <v>1284</v>
      </c>
      <c r="E427" s="139">
        <v>233</v>
      </c>
      <c r="F427" s="139">
        <v>322</v>
      </c>
      <c r="G427" s="139">
        <v>321</v>
      </c>
      <c r="H427" s="139">
        <v>408</v>
      </c>
    </row>
    <row r="428" spans="1:8" ht="15.75" hidden="1" customHeight="1" outlineLevel="2">
      <c r="B428" s="147" t="s">
        <v>91</v>
      </c>
      <c r="C428" s="148" t="s">
        <v>115</v>
      </c>
      <c r="D428" s="138"/>
      <c r="E428" s="139"/>
      <c r="F428" s="139"/>
      <c r="G428" s="139"/>
      <c r="H428" s="139"/>
    </row>
    <row r="429" spans="1:8" ht="15.75" hidden="1" customHeight="1" outlineLevel="2">
      <c r="B429" s="147" t="s">
        <v>91</v>
      </c>
      <c r="C429" s="148" t="s">
        <v>116</v>
      </c>
      <c r="D429" s="138"/>
      <c r="E429" s="139"/>
      <c r="F429" s="139"/>
      <c r="G429" s="139"/>
      <c r="H429" s="139"/>
    </row>
    <row r="430" spans="1:8" ht="15.75" hidden="1" customHeight="1" outlineLevel="2">
      <c r="B430" s="147" t="s">
        <v>91</v>
      </c>
      <c r="C430" s="148" t="s">
        <v>117</v>
      </c>
      <c r="D430" s="138"/>
      <c r="E430" s="139"/>
      <c r="F430" s="139"/>
      <c r="G430" s="139"/>
      <c r="H430" s="139"/>
    </row>
    <row r="431" spans="1:8" ht="15.75" hidden="1" customHeight="1" outlineLevel="2">
      <c r="B431" s="147" t="s">
        <v>91</v>
      </c>
      <c r="C431" s="148" t="s">
        <v>118</v>
      </c>
      <c r="D431" s="138">
        <v>1284</v>
      </c>
      <c r="E431" s="139">
        <v>233</v>
      </c>
      <c r="F431" s="139">
        <v>323</v>
      </c>
      <c r="G431" s="139">
        <v>321</v>
      </c>
      <c r="H431" s="139">
        <v>407</v>
      </c>
    </row>
    <row r="432" spans="1:8" ht="15.75" hidden="1" customHeight="1" outlineLevel="2">
      <c r="B432" s="147" t="s">
        <v>91</v>
      </c>
      <c r="C432" s="148" t="s">
        <v>119</v>
      </c>
      <c r="D432" s="138">
        <v>64</v>
      </c>
      <c r="E432" s="139">
        <v>12</v>
      </c>
      <c r="F432" s="139">
        <v>16</v>
      </c>
      <c r="G432" s="139">
        <v>16</v>
      </c>
      <c r="H432" s="139">
        <v>20</v>
      </c>
    </row>
    <row r="433" spans="1:8" ht="15.75" hidden="1" customHeight="1" outlineLevel="2">
      <c r="B433" s="147" t="s">
        <v>91</v>
      </c>
      <c r="C433" s="148" t="s">
        <v>120</v>
      </c>
      <c r="D433" s="138">
        <v>856</v>
      </c>
      <c r="E433" s="139">
        <v>196</v>
      </c>
      <c r="F433" s="139">
        <v>239</v>
      </c>
      <c r="G433" s="139">
        <v>213</v>
      </c>
      <c r="H433" s="139">
        <v>208</v>
      </c>
    </row>
    <row r="434" spans="1:8" ht="15.75" hidden="1" customHeight="1" outlineLevel="2">
      <c r="B434" s="147" t="s">
        <v>91</v>
      </c>
      <c r="C434" s="148" t="s">
        <v>121</v>
      </c>
      <c r="D434" s="138">
        <v>643</v>
      </c>
      <c r="E434" s="139">
        <v>144</v>
      </c>
      <c r="F434" s="139">
        <v>184</v>
      </c>
      <c r="G434" s="139">
        <v>161</v>
      </c>
      <c r="H434" s="139">
        <v>154</v>
      </c>
    </row>
    <row r="435" spans="1:8" ht="15.75" hidden="1" customHeight="1" outlineLevel="2">
      <c r="B435" s="147" t="s">
        <v>91</v>
      </c>
      <c r="C435" s="148" t="s">
        <v>122</v>
      </c>
      <c r="D435" s="138"/>
      <c r="E435" s="139"/>
      <c r="F435" s="139"/>
      <c r="G435" s="139"/>
      <c r="H435" s="139"/>
    </row>
    <row r="436" spans="1:8" ht="15.75" hidden="1" customHeight="1" outlineLevel="2">
      <c r="B436" s="147" t="s">
        <v>91</v>
      </c>
      <c r="C436" s="148" t="s">
        <v>123</v>
      </c>
      <c r="D436" s="138"/>
      <c r="E436" s="139"/>
      <c r="F436" s="139"/>
      <c r="G436" s="139"/>
      <c r="H436" s="139"/>
    </row>
    <row r="437" spans="1:8" ht="15.75" hidden="1" customHeight="1" outlineLevel="2">
      <c r="B437" s="147" t="s">
        <v>91</v>
      </c>
      <c r="C437" s="148" t="s">
        <v>124</v>
      </c>
      <c r="D437" s="138"/>
      <c r="E437" s="139"/>
      <c r="F437" s="139"/>
      <c r="G437" s="139"/>
      <c r="H437" s="139"/>
    </row>
    <row r="438" spans="1:8" ht="15.75" hidden="1" customHeight="1" outlineLevel="2">
      <c r="B438" s="147" t="s">
        <v>91</v>
      </c>
      <c r="C438" s="148" t="s">
        <v>125</v>
      </c>
      <c r="D438" s="138"/>
      <c r="E438" s="139"/>
      <c r="F438" s="139"/>
      <c r="G438" s="139"/>
      <c r="H438" s="139"/>
    </row>
    <row r="439" spans="1:8" ht="15.75" customHeight="1" outlineLevel="1" collapsed="1">
      <c r="A439" s="135">
        <v>1</v>
      </c>
      <c r="B439" s="150" t="s">
        <v>172</v>
      </c>
      <c r="C439" s="148">
        <v>0</v>
      </c>
      <c r="D439" s="138">
        <v>6721</v>
      </c>
      <c r="E439" s="140">
        <v>1308</v>
      </c>
      <c r="F439" s="140">
        <v>1933</v>
      </c>
      <c r="G439" s="140">
        <v>1680</v>
      </c>
      <c r="H439" s="140">
        <v>1800</v>
      </c>
    </row>
    <row r="440" spans="1:8" ht="15.75" hidden="1" customHeight="1" outlineLevel="2">
      <c r="B440" s="147" t="s">
        <v>173</v>
      </c>
      <c r="C440" s="148" t="s">
        <v>112</v>
      </c>
      <c r="D440" s="138">
        <v>3356</v>
      </c>
      <c r="E440" s="139">
        <v>409</v>
      </c>
      <c r="F440" s="139">
        <v>875</v>
      </c>
      <c r="G440" s="139">
        <v>875</v>
      </c>
      <c r="H440" s="139">
        <v>1197</v>
      </c>
    </row>
    <row r="441" spans="1:8" ht="15.75" hidden="1" customHeight="1" outlineLevel="2">
      <c r="B441" s="147" t="s">
        <v>173</v>
      </c>
      <c r="C441" s="148" t="s">
        <v>113</v>
      </c>
      <c r="D441" s="138">
        <v>3</v>
      </c>
      <c r="E441" s="139"/>
      <c r="F441" s="139">
        <v>1</v>
      </c>
      <c r="G441" s="139">
        <v>1</v>
      </c>
      <c r="H441" s="139">
        <v>1</v>
      </c>
    </row>
    <row r="442" spans="1:8" ht="15.75" hidden="1" customHeight="1" outlineLevel="2">
      <c r="B442" s="147" t="s">
        <v>173</v>
      </c>
      <c r="C442" s="148" t="s">
        <v>114</v>
      </c>
      <c r="D442" s="138">
        <v>5</v>
      </c>
      <c r="E442" s="139">
        <v>1</v>
      </c>
      <c r="F442" s="139">
        <v>1</v>
      </c>
      <c r="G442" s="139">
        <v>1</v>
      </c>
      <c r="H442" s="139">
        <v>2</v>
      </c>
    </row>
    <row r="443" spans="1:8" ht="15.75" hidden="1" customHeight="1" outlineLevel="2">
      <c r="B443" s="147" t="s">
        <v>173</v>
      </c>
      <c r="C443" s="148" t="s">
        <v>115</v>
      </c>
      <c r="D443" s="138"/>
      <c r="E443" s="139"/>
      <c r="F443" s="139"/>
      <c r="G443" s="139"/>
      <c r="H443" s="139"/>
    </row>
    <row r="444" spans="1:8" ht="15.75" hidden="1" customHeight="1" outlineLevel="2">
      <c r="B444" s="147" t="s">
        <v>173</v>
      </c>
      <c r="C444" s="148" t="s">
        <v>116</v>
      </c>
      <c r="D444" s="138">
        <v>2</v>
      </c>
      <c r="E444" s="139">
        <v>2</v>
      </c>
      <c r="F444" s="139"/>
      <c r="G444" s="139"/>
      <c r="H444" s="139"/>
    </row>
    <row r="445" spans="1:8" ht="15.75" hidden="1" customHeight="1" outlineLevel="2">
      <c r="B445" s="147" t="s">
        <v>173</v>
      </c>
      <c r="C445" s="148" t="s">
        <v>117</v>
      </c>
      <c r="D445" s="138">
        <v>437</v>
      </c>
      <c r="E445" s="139"/>
      <c r="F445" s="139">
        <v>120</v>
      </c>
      <c r="G445" s="139">
        <v>120</v>
      </c>
      <c r="H445" s="139">
        <v>197</v>
      </c>
    </row>
    <row r="446" spans="1:8" ht="15.75" hidden="1" customHeight="1" outlineLevel="2">
      <c r="B446" s="147" t="s">
        <v>173</v>
      </c>
      <c r="C446" s="148" t="s">
        <v>118</v>
      </c>
      <c r="D446" s="138">
        <v>35</v>
      </c>
      <c r="E446" s="139">
        <v>35</v>
      </c>
      <c r="F446" s="139"/>
      <c r="G446" s="139"/>
      <c r="H446" s="139"/>
    </row>
    <row r="447" spans="1:8" ht="15.75" hidden="1" customHeight="1" outlineLevel="2">
      <c r="B447" s="147" t="s">
        <v>173</v>
      </c>
      <c r="C447" s="148" t="s">
        <v>119</v>
      </c>
      <c r="D447" s="138">
        <v>6</v>
      </c>
      <c r="E447" s="139">
        <v>6</v>
      </c>
      <c r="F447" s="139"/>
      <c r="G447" s="139"/>
      <c r="H447" s="139"/>
    </row>
    <row r="448" spans="1:8" ht="15.75" hidden="1" customHeight="1" outlineLevel="2">
      <c r="B448" s="147" t="s">
        <v>173</v>
      </c>
      <c r="C448" s="148" t="s">
        <v>120</v>
      </c>
      <c r="D448" s="138">
        <v>1557</v>
      </c>
      <c r="E448" s="139">
        <v>141</v>
      </c>
      <c r="F448" s="139">
        <v>389</v>
      </c>
      <c r="G448" s="139">
        <v>389</v>
      </c>
      <c r="H448" s="139">
        <v>638</v>
      </c>
    </row>
    <row r="449" spans="1:8" ht="15.75" hidden="1" customHeight="1" outlineLevel="2">
      <c r="B449" s="147" t="s">
        <v>173</v>
      </c>
      <c r="C449" s="148" t="s">
        <v>121</v>
      </c>
      <c r="D449" s="138">
        <v>20</v>
      </c>
      <c r="E449" s="139"/>
      <c r="F449" s="139">
        <v>5</v>
      </c>
      <c r="G449" s="139">
        <v>5</v>
      </c>
      <c r="H449" s="139">
        <v>10</v>
      </c>
    </row>
    <row r="450" spans="1:8" ht="15.75" hidden="1" customHeight="1" outlineLevel="2">
      <c r="B450" s="147" t="s">
        <v>173</v>
      </c>
      <c r="C450" s="148" t="s">
        <v>122</v>
      </c>
      <c r="D450" s="138"/>
      <c r="E450" s="139"/>
      <c r="F450" s="139"/>
      <c r="G450" s="139"/>
      <c r="H450" s="139"/>
    </row>
    <row r="451" spans="1:8" ht="15.75" hidden="1" customHeight="1" outlineLevel="2">
      <c r="B451" s="147" t="s">
        <v>173</v>
      </c>
      <c r="C451" s="148" t="s">
        <v>123</v>
      </c>
      <c r="D451" s="138">
        <v>150</v>
      </c>
      <c r="E451" s="139">
        <v>146</v>
      </c>
      <c r="F451" s="139">
        <v>2</v>
      </c>
      <c r="G451" s="139">
        <v>2</v>
      </c>
      <c r="H451" s="139">
        <v>0</v>
      </c>
    </row>
    <row r="452" spans="1:8" ht="15.75" hidden="1" customHeight="1" outlineLevel="2">
      <c r="B452" s="147" t="s">
        <v>173</v>
      </c>
      <c r="C452" s="148" t="s">
        <v>124</v>
      </c>
      <c r="D452" s="138"/>
      <c r="E452" s="139"/>
      <c r="F452" s="139"/>
      <c r="G452" s="139"/>
      <c r="H452" s="139"/>
    </row>
    <row r="453" spans="1:8" ht="15.75" hidden="1" customHeight="1" outlineLevel="2">
      <c r="B453" s="147" t="s">
        <v>173</v>
      </c>
      <c r="C453" s="148" t="s">
        <v>125</v>
      </c>
      <c r="D453" s="138"/>
      <c r="E453" s="139"/>
      <c r="F453" s="139"/>
      <c r="G453" s="139"/>
      <c r="H453" s="139"/>
    </row>
    <row r="454" spans="1:8" ht="15.75" customHeight="1" outlineLevel="1" collapsed="1">
      <c r="A454" s="135">
        <v>1</v>
      </c>
      <c r="B454" s="150" t="s">
        <v>174</v>
      </c>
      <c r="C454" s="148">
        <v>0</v>
      </c>
      <c r="D454" s="138">
        <v>5571</v>
      </c>
      <c r="E454" s="140">
        <v>740</v>
      </c>
      <c r="F454" s="140">
        <v>1393</v>
      </c>
      <c r="G454" s="140">
        <v>1393</v>
      </c>
      <c r="H454" s="140">
        <v>2045</v>
      </c>
    </row>
    <row r="455" spans="1:8" ht="15.75" hidden="1" customHeight="1" outlineLevel="2">
      <c r="B455" s="147" t="s">
        <v>175</v>
      </c>
      <c r="C455" s="148" t="s">
        <v>112</v>
      </c>
      <c r="D455" s="138">
        <v>343</v>
      </c>
      <c r="E455" s="139">
        <v>86</v>
      </c>
      <c r="F455" s="139">
        <v>86</v>
      </c>
      <c r="G455" s="139">
        <v>86</v>
      </c>
      <c r="H455" s="139">
        <v>85</v>
      </c>
    </row>
    <row r="456" spans="1:8" ht="15.75" hidden="1" customHeight="1" outlineLevel="2">
      <c r="B456" s="147" t="s">
        <v>175</v>
      </c>
      <c r="C456" s="148" t="s">
        <v>113</v>
      </c>
      <c r="D456" s="138">
        <v>1</v>
      </c>
      <c r="E456" s="139">
        <v>1</v>
      </c>
      <c r="F456" s="139"/>
      <c r="G456" s="139"/>
      <c r="H456" s="139"/>
    </row>
    <row r="457" spans="1:8" ht="15.75" hidden="1" customHeight="1" outlineLevel="2">
      <c r="B457" s="147" t="s">
        <v>175</v>
      </c>
      <c r="C457" s="148" t="s">
        <v>114</v>
      </c>
      <c r="D457" s="138">
        <v>26</v>
      </c>
      <c r="E457" s="139">
        <v>26</v>
      </c>
      <c r="F457" s="139"/>
      <c r="G457" s="139"/>
      <c r="H457" s="139"/>
    </row>
    <row r="458" spans="1:8" ht="15.75" hidden="1" customHeight="1" outlineLevel="2">
      <c r="B458" s="147" t="s">
        <v>175</v>
      </c>
      <c r="C458" s="148" t="s">
        <v>115</v>
      </c>
      <c r="D458" s="138"/>
      <c r="E458" s="139"/>
      <c r="F458" s="139"/>
      <c r="G458" s="139"/>
      <c r="H458" s="139"/>
    </row>
    <row r="459" spans="1:8" ht="15.75" hidden="1" customHeight="1" outlineLevel="2">
      <c r="B459" s="147" t="s">
        <v>175</v>
      </c>
      <c r="C459" s="148" t="s">
        <v>116</v>
      </c>
      <c r="D459" s="138"/>
      <c r="E459" s="139"/>
      <c r="F459" s="139"/>
      <c r="G459" s="139"/>
      <c r="H459" s="139"/>
    </row>
    <row r="460" spans="1:8" ht="15.75" hidden="1" customHeight="1" outlineLevel="2">
      <c r="B460" s="147" t="s">
        <v>175</v>
      </c>
      <c r="C460" s="148" t="s">
        <v>117</v>
      </c>
      <c r="D460" s="138"/>
      <c r="E460" s="139"/>
      <c r="F460" s="139"/>
      <c r="G460" s="139"/>
      <c r="H460" s="139"/>
    </row>
    <row r="461" spans="1:8" ht="15.75" hidden="1" customHeight="1" outlineLevel="2">
      <c r="B461" s="147" t="s">
        <v>175</v>
      </c>
      <c r="C461" s="148" t="s">
        <v>118</v>
      </c>
      <c r="D461" s="138">
        <v>27</v>
      </c>
      <c r="E461" s="139">
        <v>27</v>
      </c>
      <c r="F461" s="139"/>
      <c r="G461" s="139"/>
      <c r="H461" s="139"/>
    </row>
    <row r="462" spans="1:8" ht="15.75" hidden="1" customHeight="1" outlineLevel="2">
      <c r="B462" s="147" t="s">
        <v>175</v>
      </c>
      <c r="C462" s="148" t="s">
        <v>119</v>
      </c>
      <c r="D462" s="138">
        <v>1</v>
      </c>
      <c r="E462" s="139">
        <v>1</v>
      </c>
      <c r="F462" s="139"/>
      <c r="G462" s="139"/>
      <c r="H462" s="139"/>
    </row>
    <row r="463" spans="1:8" ht="15.75" hidden="1" customHeight="1" outlineLevel="2">
      <c r="B463" s="147" t="s">
        <v>175</v>
      </c>
      <c r="C463" s="148" t="s">
        <v>120</v>
      </c>
      <c r="D463" s="138">
        <v>125</v>
      </c>
      <c r="E463" s="139">
        <v>29</v>
      </c>
      <c r="F463" s="139">
        <v>33</v>
      </c>
      <c r="G463" s="139">
        <v>31</v>
      </c>
      <c r="H463" s="139">
        <v>32</v>
      </c>
    </row>
    <row r="464" spans="1:8" ht="15.75" hidden="1" customHeight="1" outlineLevel="2">
      <c r="B464" s="147" t="s">
        <v>175</v>
      </c>
      <c r="C464" s="148" t="s">
        <v>121</v>
      </c>
      <c r="D464" s="138"/>
      <c r="E464" s="139"/>
      <c r="F464" s="139"/>
      <c r="G464" s="139"/>
      <c r="H464" s="139"/>
    </row>
    <row r="465" spans="1:8" ht="15.75" hidden="1" customHeight="1" outlineLevel="2">
      <c r="B465" s="147" t="s">
        <v>175</v>
      </c>
      <c r="C465" s="148" t="s">
        <v>122</v>
      </c>
      <c r="D465" s="138">
        <v>120</v>
      </c>
      <c r="E465" s="139"/>
      <c r="F465" s="139">
        <v>40</v>
      </c>
      <c r="G465" s="139">
        <v>40</v>
      </c>
      <c r="H465" s="139">
        <v>40</v>
      </c>
    </row>
    <row r="466" spans="1:8" ht="15.75" hidden="1" customHeight="1" outlineLevel="2">
      <c r="B466" s="147" t="s">
        <v>175</v>
      </c>
      <c r="C466" s="148" t="s">
        <v>123</v>
      </c>
      <c r="D466" s="138">
        <v>145</v>
      </c>
      <c r="E466" s="139"/>
      <c r="F466" s="139">
        <v>65</v>
      </c>
      <c r="G466" s="139">
        <v>40</v>
      </c>
      <c r="H466" s="139">
        <v>40</v>
      </c>
    </row>
    <row r="467" spans="1:8" ht="15.75" hidden="1" customHeight="1" outlineLevel="2">
      <c r="B467" s="147" t="s">
        <v>175</v>
      </c>
      <c r="C467" s="148" t="s">
        <v>124</v>
      </c>
      <c r="D467" s="138"/>
      <c r="E467" s="139"/>
      <c r="F467" s="139"/>
      <c r="G467" s="139"/>
      <c r="H467" s="139"/>
    </row>
    <row r="468" spans="1:8" ht="15.75" hidden="1" customHeight="1" outlineLevel="2">
      <c r="B468" s="147" t="s">
        <v>175</v>
      </c>
      <c r="C468" s="148" t="s">
        <v>125</v>
      </c>
      <c r="D468" s="138"/>
      <c r="E468" s="139"/>
      <c r="F468" s="139"/>
      <c r="G468" s="139"/>
      <c r="H468" s="139"/>
    </row>
    <row r="469" spans="1:8" ht="15.75" customHeight="1" outlineLevel="1" collapsed="1">
      <c r="A469" s="135">
        <v>1</v>
      </c>
      <c r="B469" s="150" t="s">
        <v>176</v>
      </c>
      <c r="C469" s="148">
        <v>0</v>
      </c>
      <c r="D469" s="138">
        <v>788</v>
      </c>
      <c r="E469" s="140">
        <v>170</v>
      </c>
      <c r="F469" s="140">
        <v>224</v>
      </c>
      <c r="G469" s="140">
        <v>197</v>
      </c>
      <c r="H469" s="140">
        <v>197</v>
      </c>
    </row>
    <row r="470" spans="1:8" ht="15.75" hidden="1" customHeight="1" outlineLevel="2">
      <c r="B470" s="147" t="s">
        <v>93</v>
      </c>
      <c r="C470" s="148" t="s">
        <v>112</v>
      </c>
      <c r="D470" s="138">
        <v>3982</v>
      </c>
      <c r="E470" s="139">
        <v>356</v>
      </c>
      <c r="F470" s="139">
        <v>1008</v>
      </c>
      <c r="G470" s="139">
        <v>1008</v>
      </c>
      <c r="H470" s="139">
        <v>1610</v>
      </c>
    </row>
    <row r="471" spans="1:8" ht="15.75" hidden="1" customHeight="1" outlineLevel="2">
      <c r="B471" s="147" t="s">
        <v>93</v>
      </c>
      <c r="C471" s="148" t="s">
        <v>113</v>
      </c>
      <c r="D471" s="138"/>
      <c r="E471" s="139"/>
      <c r="F471" s="139"/>
      <c r="G471" s="139"/>
      <c r="H471" s="139"/>
    </row>
    <row r="472" spans="1:8" ht="15.75" hidden="1" customHeight="1" outlineLevel="2">
      <c r="B472" s="147" t="s">
        <v>93</v>
      </c>
      <c r="C472" s="148" t="s">
        <v>114</v>
      </c>
      <c r="D472" s="138"/>
      <c r="E472" s="139"/>
      <c r="F472" s="139"/>
      <c r="G472" s="139"/>
      <c r="H472" s="139"/>
    </row>
    <row r="473" spans="1:8" ht="15.75" hidden="1" customHeight="1" outlineLevel="2">
      <c r="B473" s="147" t="s">
        <v>93</v>
      </c>
      <c r="C473" s="148" t="s">
        <v>115</v>
      </c>
      <c r="D473" s="138"/>
      <c r="E473" s="139"/>
      <c r="F473" s="139"/>
      <c r="G473" s="139"/>
      <c r="H473" s="139"/>
    </row>
    <row r="474" spans="1:8" ht="15.75" hidden="1" customHeight="1" outlineLevel="2">
      <c r="B474" s="147" t="s">
        <v>93</v>
      </c>
      <c r="C474" s="148" t="s">
        <v>116</v>
      </c>
      <c r="D474" s="138"/>
      <c r="E474" s="139"/>
      <c r="F474" s="139"/>
      <c r="G474" s="139"/>
      <c r="H474" s="139"/>
    </row>
    <row r="475" spans="1:8" ht="15.75" hidden="1" customHeight="1" outlineLevel="2">
      <c r="B475" s="147" t="s">
        <v>93</v>
      </c>
      <c r="C475" s="148" t="s">
        <v>117</v>
      </c>
      <c r="D475" s="138"/>
      <c r="E475" s="139"/>
      <c r="F475" s="139"/>
      <c r="G475" s="139"/>
      <c r="H475" s="139"/>
    </row>
    <row r="476" spans="1:8" ht="15.75" hidden="1" customHeight="1" outlineLevel="2">
      <c r="B476" s="147" t="s">
        <v>93</v>
      </c>
      <c r="C476" s="148" t="s">
        <v>118</v>
      </c>
      <c r="D476" s="138"/>
      <c r="E476" s="139"/>
      <c r="F476" s="139"/>
      <c r="G476" s="139"/>
      <c r="H476" s="139"/>
    </row>
    <row r="477" spans="1:8" ht="15.75" hidden="1" customHeight="1" outlineLevel="2">
      <c r="B477" s="147" t="s">
        <v>93</v>
      </c>
      <c r="C477" s="148" t="s">
        <v>119</v>
      </c>
      <c r="D477" s="138"/>
      <c r="E477" s="139"/>
      <c r="F477" s="139"/>
      <c r="G477" s="139"/>
      <c r="H477" s="139"/>
    </row>
    <row r="478" spans="1:8" ht="15.75" hidden="1" customHeight="1" outlineLevel="2">
      <c r="B478" s="147" t="s">
        <v>93</v>
      </c>
      <c r="C478" s="148" t="s">
        <v>120</v>
      </c>
      <c r="D478" s="138"/>
      <c r="E478" s="139"/>
      <c r="F478" s="139"/>
      <c r="G478" s="139"/>
      <c r="H478" s="139"/>
    </row>
    <row r="479" spans="1:8" ht="15.75" hidden="1" customHeight="1" outlineLevel="2">
      <c r="B479" s="147" t="s">
        <v>93</v>
      </c>
      <c r="C479" s="148" t="s">
        <v>121</v>
      </c>
      <c r="D479" s="138"/>
      <c r="E479" s="139"/>
      <c r="F479" s="139"/>
      <c r="G479" s="139"/>
      <c r="H479" s="139"/>
    </row>
    <row r="480" spans="1:8" ht="15.75" hidden="1" customHeight="1" outlineLevel="2">
      <c r="B480" s="147" t="s">
        <v>93</v>
      </c>
      <c r="C480" s="148" t="s">
        <v>122</v>
      </c>
      <c r="D480" s="138"/>
      <c r="E480" s="139"/>
      <c r="F480" s="139"/>
      <c r="G480" s="139"/>
      <c r="H480" s="139"/>
    </row>
    <row r="481" spans="1:8" ht="15.75" hidden="1" customHeight="1" outlineLevel="2">
      <c r="B481" s="147" t="s">
        <v>93</v>
      </c>
      <c r="C481" s="148" t="s">
        <v>123</v>
      </c>
      <c r="D481" s="138"/>
      <c r="E481" s="139"/>
      <c r="F481" s="139"/>
      <c r="G481" s="139"/>
      <c r="H481" s="139"/>
    </row>
    <row r="482" spans="1:8" ht="15.75" hidden="1" customHeight="1" outlineLevel="2">
      <c r="B482" s="147" t="s">
        <v>93</v>
      </c>
      <c r="C482" s="148" t="s">
        <v>124</v>
      </c>
      <c r="D482" s="138"/>
      <c r="E482" s="139"/>
      <c r="F482" s="139"/>
      <c r="G482" s="139"/>
      <c r="H482" s="139"/>
    </row>
    <row r="483" spans="1:8" ht="15.75" hidden="1" customHeight="1" outlineLevel="2">
      <c r="B483" s="147" t="s">
        <v>93</v>
      </c>
      <c r="C483" s="148" t="s">
        <v>125</v>
      </c>
      <c r="D483" s="138"/>
      <c r="E483" s="139"/>
      <c r="F483" s="139"/>
      <c r="G483" s="139"/>
      <c r="H483" s="139"/>
    </row>
    <row r="484" spans="1:8" ht="15.75" customHeight="1" outlineLevel="1" collapsed="1">
      <c r="A484" s="135">
        <v>1</v>
      </c>
      <c r="B484" s="150" t="s">
        <v>177</v>
      </c>
      <c r="C484" s="148">
        <v>0</v>
      </c>
      <c r="D484" s="138">
        <v>3982</v>
      </c>
      <c r="E484" s="140">
        <v>356</v>
      </c>
      <c r="F484" s="140">
        <v>1008</v>
      </c>
      <c r="G484" s="140">
        <v>1008</v>
      </c>
      <c r="H484" s="140">
        <v>1610</v>
      </c>
    </row>
    <row r="485" spans="1:8" ht="15.75" hidden="1" customHeight="1" outlineLevel="2">
      <c r="B485" s="147" t="s">
        <v>178</v>
      </c>
      <c r="C485" s="148" t="s">
        <v>112</v>
      </c>
      <c r="D485" s="138">
        <v>568</v>
      </c>
      <c r="E485" s="139">
        <v>113</v>
      </c>
      <c r="F485" s="139">
        <v>113</v>
      </c>
      <c r="G485" s="139">
        <v>113</v>
      </c>
      <c r="H485" s="139">
        <v>229</v>
      </c>
    </row>
    <row r="486" spans="1:8" ht="15.75" hidden="1" customHeight="1" outlineLevel="2">
      <c r="B486" s="147" t="s">
        <v>178</v>
      </c>
      <c r="C486" s="148" t="s">
        <v>113</v>
      </c>
      <c r="D486" s="138">
        <v>2</v>
      </c>
      <c r="E486" s="139"/>
      <c r="F486" s="139">
        <v>0</v>
      </c>
      <c r="G486" s="139">
        <v>0</v>
      </c>
      <c r="H486" s="139">
        <v>2</v>
      </c>
    </row>
    <row r="487" spans="1:8" ht="15.75" hidden="1" customHeight="1" outlineLevel="2">
      <c r="B487" s="147" t="s">
        <v>178</v>
      </c>
      <c r="C487" s="148" t="s">
        <v>114</v>
      </c>
      <c r="D487" s="138">
        <v>23</v>
      </c>
      <c r="E487" s="139">
        <v>8</v>
      </c>
      <c r="F487" s="139">
        <v>5</v>
      </c>
      <c r="G487" s="139">
        <v>5</v>
      </c>
      <c r="H487" s="139">
        <v>5</v>
      </c>
    </row>
    <row r="488" spans="1:8" ht="15.75" hidden="1" customHeight="1" outlineLevel="2">
      <c r="B488" s="147" t="s">
        <v>178</v>
      </c>
      <c r="C488" s="148" t="s">
        <v>115</v>
      </c>
      <c r="D488" s="138"/>
      <c r="E488" s="139"/>
      <c r="F488" s="139"/>
      <c r="G488" s="139"/>
      <c r="H488" s="139"/>
    </row>
    <row r="489" spans="1:8" ht="15.75" hidden="1" customHeight="1" outlineLevel="2">
      <c r="B489" s="147" t="s">
        <v>178</v>
      </c>
      <c r="C489" s="148" t="s">
        <v>116</v>
      </c>
      <c r="D489" s="138"/>
      <c r="E489" s="139"/>
      <c r="F489" s="139"/>
      <c r="G489" s="139"/>
      <c r="H489" s="139"/>
    </row>
    <row r="490" spans="1:8" ht="15.75" hidden="1" customHeight="1" outlineLevel="2">
      <c r="B490" s="147" t="s">
        <v>178</v>
      </c>
      <c r="C490" s="148" t="s">
        <v>117</v>
      </c>
      <c r="D490" s="138"/>
      <c r="E490" s="139"/>
      <c r="F490" s="139"/>
      <c r="G490" s="139"/>
      <c r="H490" s="139"/>
    </row>
    <row r="491" spans="1:8" ht="15.75" hidden="1" customHeight="1" outlineLevel="2">
      <c r="B491" s="147" t="s">
        <v>178</v>
      </c>
      <c r="C491" s="148" t="s">
        <v>118</v>
      </c>
      <c r="D491" s="138">
        <v>71</v>
      </c>
      <c r="E491" s="139">
        <v>45</v>
      </c>
      <c r="F491" s="139">
        <v>13</v>
      </c>
      <c r="G491" s="139">
        <v>13</v>
      </c>
      <c r="H491" s="139">
        <v>0</v>
      </c>
    </row>
    <row r="492" spans="1:8" ht="15.75" hidden="1" customHeight="1" outlineLevel="2">
      <c r="B492" s="147" t="s">
        <v>178</v>
      </c>
      <c r="C492" s="148" t="s">
        <v>119</v>
      </c>
      <c r="D492" s="138"/>
      <c r="E492" s="139"/>
      <c r="F492" s="139"/>
      <c r="G492" s="139"/>
      <c r="H492" s="139"/>
    </row>
    <row r="493" spans="1:8" ht="15.75" hidden="1" customHeight="1" outlineLevel="2">
      <c r="B493" s="147" t="s">
        <v>178</v>
      </c>
      <c r="C493" s="148" t="s">
        <v>120</v>
      </c>
      <c r="D493" s="138">
        <v>527</v>
      </c>
      <c r="E493" s="139">
        <v>157</v>
      </c>
      <c r="F493" s="139">
        <v>104</v>
      </c>
      <c r="G493" s="139">
        <v>104</v>
      </c>
      <c r="H493" s="139">
        <v>162</v>
      </c>
    </row>
    <row r="494" spans="1:8" ht="15.75" hidden="1" customHeight="1" outlineLevel="2">
      <c r="B494" s="147" t="s">
        <v>178</v>
      </c>
      <c r="C494" s="148" t="s">
        <v>121</v>
      </c>
      <c r="D494" s="138"/>
      <c r="E494" s="139"/>
      <c r="F494" s="139"/>
      <c r="G494" s="139"/>
      <c r="H494" s="139"/>
    </row>
    <row r="495" spans="1:8" ht="15.75" hidden="1" customHeight="1" outlineLevel="2">
      <c r="B495" s="147" t="s">
        <v>178</v>
      </c>
      <c r="C495" s="148" t="s">
        <v>122</v>
      </c>
      <c r="D495" s="138"/>
      <c r="E495" s="139"/>
      <c r="F495" s="139"/>
      <c r="G495" s="139"/>
      <c r="H495" s="139"/>
    </row>
    <row r="496" spans="1:8" ht="15.75" hidden="1" customHeight="1" outlineLevel="2">
      <c r="B496" s="147" t="s">
        <v>178</v>
      </c>
      <c r="C496" s="148" t="s">
        <v>123</v>
      </c>
      <c r="D496" s="138"/>
      <c r="E496" s="139"/>
      <c r="F496" s="139"/>
      <c r="G496" s="139"/>
      <c r="H496" s="139"/>
    </row>
    <row r="497" spans="1:8" ht="15.75" hidden="1" customHeight="1" outlineLevel="2">
      <c r="B497" s="147" t="s">
        <v>178</v>
      </c>
      <c r="C497" s="148" t="s">
        <v>124</v>
      </c>
      <c r="D497" s="138"/>
      <c r="E497" s="139"/>
      <c r="F497" s="139"/>
      <c r="G497" s="139"/>
      <c r="H497" s="139"/>
    </row>
    <row r="498" spans="1:8" ht="15.75" hidden="1" customHeight="1" outlineLevel="2">
      <c r="B498" s="147" t="s">
        <v>178</v>
      </c>
      <c r="C498" s="148" t="s">
        <v>125</v>
      </c>
      <c r="D498" s="138"/>
      <c r="E498" s="139"/>
      <c r="F498" s="139"/>
      <c r="G498" s="139"/>
      <c r="H498" s="139"/>
    </row>
    <row r="499" spans="1:8" ht="15.75" customHeight="1" outlineLevel="1" collapsed="1">
      <c r="A499" s="135">
        <v>1</v>
      </c>
      <c r="B499" s="150" t="s">
        <v>179</v>
      </c>
      <c r="C499" s="148">
        <v>0</v>
      </c>
      <c r="D499" s="138">
        <v>1191</v>
      </c>
      <c r="E499" s="140">
        <v>323</v>
      </c>
      <c r="F499" s="140">
        <v>235</v>
      </c>
      <c r="G499" s="140">
        <v>235</v>
      </c>
      <c r="H499" s="140">
        <v>398</v>
      </c>
    </row>
    <row r="500" spans="1:8" ht="15.75" hidden="1" customHeight="1" outlineLevel="2">
      <c r="B500" s="147" t="s">
        <v>180</v>
      </c>
      <c r="C500" s="148" t="s">
        <v>112</v>
      </c>
      <c r="D500" s="138">
        <v>485</v>
      </c>
      <c r="E500" s="139">
        <v>46</v>
      </c>
      <c r="F500" s="139">
        <v>121</v>
      </c>
      <c r="G500" s="139">
        <v>121</v>
      </c>
      <c r="H500" s="139">
        <v>197</v>
      </c>
    </row>
    <row r="501" spans="1:8" ht="15.75" hidden="1" customHeight="1" outlineLevel="2">
      <c r="B501" s="147" t="s">
        <v>180</v>
      </c>
      <c r="C501" s="148" t="s">
        <v>113</v>
      </c>
      <c r="D501" s="138"/>
      <c r="E501" s="139"/>
      <c r="F501" s="139"/>
      <c r="G501" s="139"/>
      <c r="H501" s="139"/>
    </row>
    <row r="502" spans="1:8" ht="15.75" hidden="1" customHeight="1" outlineLevel="2">
      <c r="B502" s="147" t="s">
        <v>180</v>
      </c>
      <c r="C502" s="148" t="s">
        <v>114</v>
      </c>
      <c r="D502" s="138">
        <v>6</v>
      </c>
      <c r="E502" s="139"/>
      <c r="F502" s="139">
        <v>2</v>
      </c>
      <c r="G502" s="139">
        <v>2</v>
      </c>
      <c r="H502" s="139">
        <v>2</v>
      </c>
    </row>
    <row r="503" spans="1:8" ht="15.75" hidden="1" customHeight="1" outlineLevel="2">
      <c r="B503" s="147" t="s">
        <v>180</v>
      </c>
      <c r="C503" s="148" t="s">
        <v>115</v>
      </c>
      <c r="D503" s="138">
        <v>1277</v>
      </c>
      <c r="E503" s="139"/>
      <c r="F503" s="139">
        <v>318</v>
      </c>
      <c r="G503" s="139">
        <v>319</v>
      </c>
      <c r="H503" s="139">
        <v>640</v>
      </c>
    </row>
    <row r="504" spans="1:8" ht="15.75" hidden="1" customHeight="1" outlineLevel="2">
      <c r="B504" s="147" t="s">
        <v>180</v>
      </c>
      <c r="C504" s="148" t="s">
        <v>116</v>
      </c>
      <c r="D504" s="138">
        <v>2</v>
      </c>
      <c r="E504" s="139"/>
      <c r="F504" s="139">
        <v>1</v>
      </c>
      <c r="G504" s="139">
        <v>0</v>
      </c>
      <c r="H504" s="139">
        <v>1</v>
      </c>
    </row>
    <row r="505" spans="1:8" ht="15.75" hidden="1" customHeight="1" outlineLevel="2">
      <c r="B505" s="147" t="s">
        <v>180</v>
      </c>
      <c r="C505" s="148" t="s">
        <v>117</v>
      </c>
      <c r="D505" s="138">
        <v>77</v>
      </c>
      <c r="E505" s="139"/>
      <c r="F505" s="139">
        <v>19</v>
      </c>
      <c r="G505" s="139">
        <v>19</v>
      </c>
      <c r="H505" s="139">
        <v>39</v>
      </c>
    </row>
    <row r="506" spans="1:8" ht="15.75" hidden="1" customHeight="1" outlineLevel="2">
      <c r="B506" s="147" t="s">
        <v>180</v>
      </c>
      <c r="C506" s="148" t="s">
        <v>118</v>
      </c>
      <c r="D506" s="138">
        <v>22</v>
      </c>
      <c r="E506" s="139"/>
      <c r="F506" s="139">
        <v>6</v>
      </c>
      <c r="G506" s="139">
        <v>6</v>
      </c>
      <c r="H506" s="139">
        <v>10</v>
      </c>
    </row>
    <row r="507" spans="1:8" ht="15.75" hidden="1" customHeight="1" outlineLevel="2">
      <c r="B507" s="147" t="s">
        <v>180</v>
      </c>
      <c r="C507" s="148" t="s">
        <v>119</v>
      </c>
      <c r="D507" s="138"/>
      <c r="E507" s="139"/>
      <c r="F507" s="139"/>
      <c r="G507" s="139"/>
      <c r="H507" s="139"/>
    </row>
    <row r="508" spans="1:8" ht="15.75" hidden="1" customHeight="1" outlineLevel="2">
      <c r="B508" s="147" t="s">
        <v>180</v>
      </c>
      <c r="C508" s="148" t="s">
        <v>120</v>
      </c>
      <c r="D508" s="138">
        <v>56</v>
      </c>
      <c r="E508" s="139"/>
      <c r="F508" s="139">
        <v>14</v>
      </c>
      <c r="G508" s="139">
        <v>14</v>
      </c>
      <c r="H508" s="139">
        <v>28</v>
      </c>
    </row>
    <row r="509" spans="1:8" ht="15.75" hidden="1" customHeight="1" outlineLevel="2">
      <c r="B509" s="147" t="s">
        <v>180</v>
      </c>
      <c r="C509" s="148" t="s">
        <v>121</v>
      </c>
      <c r="D509" s="138">
        <v>24</v>
      </c>
      <c r="E509" s="139"/>
      <c r="F509" s="139">
        <v>6</v>
      </c>
      <c r="G509" s="139">
        <v>6</v>
      </c>
      <c r="H509" s="139">
        <v>12</v>
      </c>
    </row>
    <row r="510" spans="1:8" ht="15.75" hidden="1" customHeight="1" outlineLevel="2">
      <c r="B510" s="147" t="s">
        <v>180</v>
      </c>
      <c r="C510" s="148" t="s">
        <v>122</v>
      </c>
      <c r="D510" s="138"/>
      <c r="E510" s="139"/>
      <c r="F510" s="139"/>
      <c r="G510" s="139"/>
      <c r="H510" s="139"/>
    </row>
    <row r="511" spans="1:8" ht="15.75" hidden="1" customHeight="1" outlineLevel="2">
      <c r="B511" s="147" t="s">
        <v>180</v>
      </c>
      <c r="C511" s="148" t="s">
        <v>123</v>
      </c>
      <c r="D511" s="138">
        <v>79</v>
      </c>
      <c r="E511" s="139"/>
      <c r="F511" s="139">
        <v>20</v>
      </c>
      <c r="G511" s="139">
        <v>20</v>
      </c>
      <c r="H511" s="139">
        <v>39</v>
      </c>
    </row>
    <row r="512" spans="1:8" ht="15.75" hidden="1" customHeight="1" outlineLevel="2">
      <c r="B512" s="147" t="s">
        <v>180</v>
      </c>
      <c r="C512" s="148" t="s">
        <v>124</v>
      </c>
      <c r="D512" s="138"/>
      <c r="E512" s="139"/>
      <c r="F512" s="139"/>
      <c r="G512" s="139"/>
      <c r="H512" s="139"/>
    </row>
    <row r="513" spans="1:8" ht="15.75" hidden="1" customHeight="1" outlineLevel="2">
      <c r="B513" s="147" t="s">
        <v>180</v>
      </c>
      <c r="C513" s="148" t="s">
        <v>125</v>
      </c>
      <c r="D513" s="138">
        <v>446</v>
      </c>
      <c r="E513" s="139"/>
      <c r="F513" s="139">
        <v>112</v>
      </c>
      <c r="G513" s="139">
        <v>112</v>
      </c>
      <c r="H513" s="139">
        <v>222</v>
      </c>
    </row>
    <row r="514" spans="1:8" ht="15.75" customHeight="1" outlineLevel="1" collapsed="1">
      <c r="A514" s="135">
        <v>1</v>
      </c>
      <c r="B514" s="150" t="s">
        <v>181</v>
      </c>
      <c r="C514" s="148">
        <v>0</v>
      </c>
      <c r="D514" s="138">
        <v>2474</v>
      </c>
      <c r="E514" s="140">
        <v>46</v>
      </c>
      <c r="F514" s="140">
        <v>619</v>
      </c>
      <c r="G514" s="140">
        <v>619</v>
      </c>
      <c r="H514" s="140">
        <v>1190</v>
      </c>
    </row>
    <row r="515" spans="1:8" ht="15.75" hidden="1" customHeight="1" outlineLevel="2">
      <c r="B515" s="147" t="s">
        <v>182</v>
      </c>
      <c r="C515" s="148" t="s">
        <v>112</v>
      </c>
      <c r="D515" s="138">
        <v>218</v>
      </c>
      <c r="E515" s="139">
        <v>57</v>
      </c>
      <c r="F515" s="139">
        <v>55</v>
      </c>
      <c r="G515" s="139">
        <v>54</v>
      </c>
      <c r="H515" s="139">
        <v>52</v>
      </c>
    </row>
    <row r="516" spans="1:8" ht="15.75" hidden="1" customHeight="1" outlineLevel="2">
      <c r="B516" s="147" t="s">
        <v>182</v>
      </c>
      <c r="C516" s="148" t="s">
        <v>113</v>
      </c>
      <c r="D516" s="138"/>
      <c r="E516" s="139"/>
      <c r="F516" s="139"/>
      <c r="G516" s="139"/>
      <c r="H516" s="139"/>
    </row>
    <row r="517" spans="1:8" ht="15.75" hidden="1" customHeight="1" outlineLevel="2">
      <c r="B517" s="147" t="s">
        <v>182</v>
      </c>
      <c r="C517" s="148" t="s">
        <v>114</v>
      </c>
      <c r="D517" s="138">
        <v>64</v>
      </c>
      <c r="E517" s="139">
        <v>13</v>
      </c>
      <c r="F517" s="139">
        <v>16</v>
      </c>
      <c r="G517" s="139">
        <v>16</v>
      </c>
      <c r="H517" s="139">
        <v>19</v>
      </c>
    </row>
    <row r="518" spans="1:8" ht="15.75" hidden="1" customHeight="1" outlineLevel="2">
      <c r="B518" s="147" t="s">
        <v>182</v>
      </c>
      <c r="C518" s="148" t="s">
        <v>115</v>
      </c>
      <c r="D518" s="138"/>
      <c r="E518" s="139"/>
      <c r="F518" s="139"/>
      <c r="G518" s="139"/>
      <c r="H518" s="139"/>
    </row>
    <row r="519" spans="1:8" ht="15.75" hidden="1" customHeight="1" outlineLevel="2">
      <c r="B519" s="147" t="s">
        <v>182</v>
      </c>
      <c r="C519" s="148" t="s">
        <v>116</v>
      </c>
      <c r="D519" s="138"/>
      <c r="E519" s="139"/>
      <c r="F519" s="139"/>
      <c r="G519" s="139"/>
      <c r="H519" s="139"/>
    </row>
    <row r="520" spans="1:8" ht="15.75" hidden="1" customHeight="1" outlineLevel="2">
      <c r="B520" s="147" t="s">
        <v>182</v>
      </c>
      <c r="C520" s="148" t="s">
        <v>117</v>
      </c>
      <c r="D520" s="138"/>
      <c r="E520" s="139"/>
      <c r="F520" s="139"/>
      <c r="G520" s="139"/>
      <c r="H520" s="139"/>
    </row>
    <row r="521" spans="1:8" ht="15.75" hidden="1" customHeight="1" outlineLevel="2">
      <c r="B521" s="147" t="s">
        <v>182</v>
      </c>
      <c r="C521" s="148" t="s">
        <v>118</v>
      </c>
      <c r="D521" s="138">
        <v>89</v>
      </c>
      <c r="E521" s="139">
        <v>15</v>
      </c>
      <c r="F521" s="139">
        <v>25</v>
      </c>
      <c r="G521" s="139">
        <v>25</v>
      </c>
      <c r="H521" s="139">
        <v>24</v>
      </c>
    </row>
    <row r="522" spans="1:8" ht="15.75" hidden="1" customHeight="1" outlineLevel="2">
      <c r="B522" s="147" t="s">
        <v>182</v>
      </c>
      <c r="C522" s="148" t="s">
        <v>119</v>
      </c>
      <c r="D522" s="138"/>
      <c r="E522" s="139"/>
      <c r="F522" s="139"/>
      <c r="G522" s="139"/>
      <c r="H522" s="139"/>
    </row>
    <row r="523" spans="1:8" ht="15.75" hidden="1" customHeight="1" outlineLevel="2">
      <c r="B523" s="147" t="s">
        <v>182</v>
      </c>
      <c r="C523" s="148" t="s">
        <v>120</v>
      </c>
      <c r="D523" s="138">
        <v>126</v>
      </c>
      <c r="E523" s="139">
        <v>56</v>
      </c>
      <c r="F523" s="139">
        <v>12</v>
      </c>
      <c r="G523" s="139">
        <v>29</v>
      </c>
      <c r="H523" s="139">
        <v>29</v>
      </c>
    </row>
    <row r="524" spans="1:8" ht="15.75" hidden="1" customHeight="1" outlineLevel="2">
      <c r="B524" s="147" t="s">
        <v>182</v>
      </c>
      <c r="C524" s="148" t="s">
        <v>121</v>
      </c>
      <c r="D524" s="138"/>
      <c r="E524" s="139"/>
      <c r="F524" s="139"/>
      <c r="G524" s="139"/>
      <c r="H524" s="139"/>
    </row>
    <row r="525" spans="1:8" ht="15.75" hidden="1" customHeight="1" outlineLevel="2">
      <c r="B525" s="147" t="s">
        <v>182</v>
      </c>
      <c r="C525" s="148" t="s">
        <v>122</v>
      </c>
      <c r="D525" s="138"/>
      <c r="E525" s="139"/>
      <c r="F525" s="139"/>
      <c r="G525" s="139"/>
      <c r="H525" s="139"/>
    </row>
    <row r="526" spans="1:8" ht="15.75" hidden="1" customHeight="1" outlineLevel="2">
      <c r="B526" s="147" t="s">
        <v>182</v>
      </c>
      <c r="C526" s="148" t="s">
        <v>123</v>
      </c>
      <c r="D526" s="138"/>
      <c r="E526" s="139"/>
      <c r="F526" s="139"/>
      <c r="G526" s="139"/>
      <c r="H526" s="139"/>
    </row>
    <row r="527" spans="1:8" ht="15.75" hidden="1" customHeight="1" outlineLevel="2">
      <c r="B527" s="147" t="s">
        <v>182</v>
      </c>
      <c r="C527" s="148" t="s">
        <v>124</v>
      </c>
      <c r="D527" s="138"/>
      <c r="E527" s="139"/>
      <c r="F527" s="139"/>
      <c r="G527" s="139"/>
      <c r="H527" s="139"/>
    </row>
    <row r="528" spans="1:8" ht="15.75" hidden="1" customHeight="1" outlineLevel="2">
      <c r="B528" s="147" t="s">
        <v>182</v>
      </c>
      <c r="C528" s="148" t="s">
        <v>125</v>
      </c>
      <c r="D528" s="138"/>
      <c r="E528" s="139"/>
      <c r="F528" s="139"/>
      <c r="G528" s="139"/>
      <c r="H528" s="139"/>
    </row>
    <row r="529" spans="1:8" ht="15.75" customHeight="1" outlineLevel="1" collapsed="1">
      <c r="A529" s="135">
        <v>1</v>
      </c>
      <c r="B529" s="150" t="s">
        <v>183</v>
      </c>
      <c r="C529" s="148">
        <v>0</v>
      </c>
      <c r="D529" s="138">
        <v>497</v>
      </c>
      <c r="E529" s="140">
        <v>141</v>
      </c>
      <c r="F529" s="140">
        <v>108</v>
      </c>
      <c r="G529" s="140">
        <v>124</v>
      </c>
      <c r="H529" s="140">
        <v>124</v>
      </c>
    </row>
    <row r="530" spans="1:8" ht="15.75" hidden="1" customHeight="1" outlineLevel="2">
      <c r="B530" s="147" t="s">
        <v>184</v>
      </c>
      <c r="C530" s="148" t="s">
        <v>112</v>
      </c>
      <c r="D530" s="138">
        <v>933</v>
      </c>
      <c r="E530" s="139">
        <v>87</v>
      </c>
      <c r="F530" s="139">
        <v>233</v>
      </c>
      <c r="G530" s="139">
        <v>233</v>
      </c>
      <c r="H530" s="139">
        <v>380</v>
      </c>
    </row>
    <row r="531" spans="1:8" ht="15.75" hidden="1" customHeight="1" outlineLevel="2">
      <c r="B531" s="147" t="s">
        <v>184</v>
      </c>
      <c r="C531" s="148" t="s">
        <v>113</v>
      </c>
      <c r="D531" s="138"/>
      <c r="E531" s="139"/>
      <c r="F531" s="139"/>
      <c r="G531" s="139"/>
      <c r="H531" s="139"/>
    </row>
    <row r="532" spans="1:8" ht="15.75" hidden="1" customHeight="1" outlineLevel="2">
      <c r="B532" s="147" t="s">
        <v>184</v>
      </c>
      <c r="C532" s="148" t="s">
        <v>114</v>
      </c>
      <c r="D532" s="138"/>
      <c r="E532" s="139"/>
      <c r="F532" s="139"/>
      <c r="G532" s="139"/>
      <c r="H532" s="139"/>
    </row>
    <row r="533" spans="1:8" ht="15.75" hidden="1" customHeight="1" outlineLevel="2">
      <c r="B533" s="147" t="s">
        <v>184</v>
      </c>
      <c r="C533" s="148" t="s">
        <v>115</v>
      </c>
      <c r="D533" s="138"/>
      <c r="E533" s="139"/>
      <c r="F533" s="139"/>
      <c r="G533" s="139"/>
      <c r="H533" s="139"/>
    </row>
    <row r="534" spans="1:8" ht="15.75" hidden="1" customHeight="1" outlineLevel="2">
      <c r="B534" s="147" t="s">
        <v>184</v>
      </c>
      <c r="C534" s="148" t="s">
        <v>116</v>
      </c>
      <c r="D534" s="138">
        <v>30</v>
      </c>
      <c r="E534" s="139"/>
      <c r="F534" s="139">
        <v>8</v>
      </c>
      <c r="G534" s="139">
        <v>8</v>
      </c>
      <c r="H534" s="139">
        <v>14</v>
      </c>
    </row>
    <row r="535" spans="1:8" ht="15.75" hidden="1" customHeight="1" outlineLevel="2">
      <c r="B535" s="147" t="s">
        <v>184</v>
      </c>
      <c r="C535" s="148" t="s">
        <v>117</v>
      </c>
      <c r="D535" s="138"/>
      <c r="E535" s="139"/>
      <c r="F535" s="139"/>
      <c r="G535" s="139"/>
      <c r="H535" s="139"/>
    </row>
    <row r="536" spans="1:8" ht="15.75" hidden="1" customHeight="1" outlineLevel="2">
      <c r="B536" s="147" t="s">
        <v>184</v>
      </c>
      <c r="C536" s="148" t="s">
        <v>118</v>
      </c>
      <c r="D536" s="138"/>
      <c r="E536" s="139"/>
      <c r="F536" s="139"/>
      <c r="G536" s="139"/>
      <c r="H536" s="139"/>
    </row>
    <row r="537" spans="1:8" ht="15.75" hidden="1" customHeight="1" outlineLevel="2">
      <c r="B537" s="147" t="s">
        <v>184</v>
      </c>
      <c r="C537" s="148" t="s">
        <v>119</v>
      </c>
      <c r="D537" s="138"/>
      <c r="E537" s="139"/>
      <c r="F537" s="139"/>
      <c r="G537" s="139"/>
      <c r="H537" s="139"/>
    </row>
    <row r="538" spans="1:8" ht="15.75" hidden="1" customHeight="1" outlineLevel="2">
      <c r="B538" s="147" t="s">
        <v>184</v>
      </c>
      <c r="C538" s="148" t="s">
        <v>120</v>
      </c>
      <c r="D538" s="138">
        <v>120</v>
      </c>
      <c r="E538" s="139">
        <v>20</v>
      </c>
      <c r="F538" s="139">
        <v>30</v>
      </c>
      <c r="G538" s="139">
        <v>30</v>
      </c>
      <c r="H538" s="139">
        <v>40</v>
      </c>
    </row>
    <row r="539" spans="1:8" ht="15.75" hidden="1" customHeight="1" outlineLevel="2">
      <c r="B539" s="147" t="s">
        <v>184</v>
      </c>
      <c r="C539" s="148" t="s">
        <v>121</v>
      </c>
      <c r="D539" s="138"/>
      <c r="E539" s="139"/>
      <c r="F539" s="139"/>
      <c r="G539" s="139"/>
      <c r="H539" s="139"/>
    </row>
    <row r="540" spans="1:8" ht="15.75" hidden="1" customHeight="1" outlineLevel="2">
      <c r="B540" s="147" t="s">
        <v>184</v>
      </c>
      <c r="C540" s="148" t="s">
        <v>122</v>
      </c>
      <c r="D540" s="138"/>
      <c r="E540" s="139"/>
      <c r="F540" s="139"/>
      <c r="G540" s="139"/>
      <c r="H540" s="139"/>
    </row>
    <row r="541" spans="1:8" ht="15.75" hidden="1" customHeight="1" outlineLevel="2">
      <c r="B541" s="147" t="s">
        <v>184</v>
      </c>
      <c r="C541" s="148" t="s">
        <v>123</v>
      </c>
      <c r="D541" s="138">
        <v>120</v>
      </c>
      <c r="E541" s="139">
        <v>20</v>
      </c>
      <c r="F541" s="139">
        <v>30</v>
      </c>
      <c r="G541" s="139">
        <v>30</v>
      </c>
      <c r="H541" s="139">
        <v>40</v>
      </c>
    </row>
    <row r="542" spans="1:8" ht="15.75" hidden="1" customHeight="1" outlineLevel="2">
      <c r="B542" s="147" t="s">
        <v>184</v>
      </c>
      <c r="C542" s="148" t="s">
        <v>124</v>
      </c>
      <c r="D542" s="138"/>
      <c r="E542" s="139"/>
      <c r="F542" s="139"/>
      <c r="G542" s="139"/>
      <c r="H542" s="139"/>
    </row>
    <row r="543" spans="1:8" ht="15.75" hidden="1" customHeight="1" outlineLevel="2">
      <c r="B543" s="147" t="s">
        <v>184</v>
      </c>
      <c r="C543" s="148" t="s">
        <v>125</v>
      </c>
      <c r="D543" s="138"/>
      <c r="E543" s="139"/>
      <c r="F543" s="139"/>
      <c r="G543" s="139"/>
      <c r="H543" s="139"/>
    </row>
    <row r="544" spans="1:8" ht="15.75" customHeight="1" outlineLevel="1" collapsed="1">
      <c r="A544" s="135">
        <v>1</v>
      </c>
      <c r="B544" s="150" t="s">
        <v>185</v>
      </c>
      <c r="C544" s="148">
        <v>0</v>
      </c>
      <c r="D544" s="138">
        <v>1203</v>
      </c>
      <c r="E544" s="140">
        <v>127</v>
      </c>
      <c r="F544" s="140">
        <v>301</v>
      </c>
      <c r="G544" s="140">
        <v>301</v>
      </c>
      <c r="H544" s="140">
        <v>474</v>
      </c>
    </row>
    <row r="545" spans="1:8" ht="15.75" hidden="1" customHeight="1" outlineLevel="2">
      <c r="B545" s="147" t="s">
        <v>186</v>
      </c>
      <c r="C545" s="148" t="s">
        <v>112</v>
      </c>
      <c r="D545" s="138">
        <v>1564</v>
      </c>
      <c r="E545" s="139">
        <v>259</v>
      </c>
      <c r="F545" s="139">
        <v>490</v>
      </c>
      <c r="G545" s="139">
        <v>465</v>
      </c>
      <c r="H545" s="139">
        <v>350</v>
      </c>
    </row>
    <row r="546" spans="1:8" ht="15.75" hidden="1" customHeight="1" outlineLevel="2">
      <c r="B546" s="147" t="s">
        <v>186</v>
      </c>
      <c r="C546" s="148" t="s">
        <v>113</v>
      </c>
      <c r="D546" s="138"/>
      <c r="E546" s="139"/>
      <c r="F546" s="139"/>
      <c r="G546" s="139"/>
      <c r="H546" s="139"/>
    </row>
    <row r="547" spans="1:8" ht="15.75" hidden="1" customHeight="1" outlineLevel="2">
      <c r="B547" s="147" t="s">
        <v>186</v>
      </c>
      <c r="C547" s="148" t="s">
        <v>114</v>
      </c>
      <c r="D547" s="138"/>
      <c r="E547" s="139"/>
      <c r="F547" s="139"/>
      <c r="G547" s="139"/>
      <c r="H547" s="139"/>
    </row>
    <row r="548" spans="1:8" ht="15.75" hidden="1" customHeight="1" outlineLevel="2">
      <c r="B548" s="147" t="s">
        <v>186</v>
      </c>
      <c r="C548" s="148" t="s">
        <v>115</v>
      </c>
      <c r="D548" s="138"/>
      <c r="E548" s="139"/>
      <c r="F548" s="139"/>
      <c r="G548" s="139"/>
      <c r="H548" s="139"/>
    </row>
    <row r="549" spans="1:8" ht="15.75" hidden="1" customHeight="1" outlineLevel="2">
      <c r="B549" s="147" t="s">
        <v>186</v>
      </c>
      <c r="C549" s="148" t="s">
        <v>116</v>
      </c>
      <c r="D549" s="138"/>
      <c r="E549" s="139"/>
      <c r="F549" s="139"/>
      <c r="G549" s="139"/>
      <c r="H549" s="139"/>
    </row>
    <row r="550" spans="1:8" ht="15.75" hidden="1" customHeight="1" outlineLevel="2">
      <c r="B550" s="147" t="s">
        <v>186</v>
      </c>
      <c r="C550" s="148" t="s">
        <v>117</v>
      </c>
      <c r="D550" s="138"/>
      <c r="E550" s="139"/>
      <c r="F550" s="139"/>
      <c r="G550" s="139"/>
      <c r="H550" s="139"/>
    </row>
    <row r="551" spans="1:8" ht="15.75" hidden="1" customHeight="1" outlineLevel="2">
      <c r="B551" s="147" t="s">
        <v>186</v>
      </c>
      <c r="C551" s="148" t="s">
        <v>118</v>
      </c>
      <c r="D551" s="138"/>
      <c r="E551" s="139"/>
      <c r="F551" s="139"/>
      <c r="G551" s="139"/>
      <c r="H551" s="139"/>
    </row>
    <row r="552" spans="1:8" ht="15.75" hidden="1" customHeight="1" outlineLevel="2">
      <c r="B552" s="147" t="s">
        <v>186</v>
      </c>
      <c r="C552" s="148" t="s">
        <v>119</v>
      </c>
      <c r="D552" s="138"/>
      <c r="E552" s="139"/>
      <c r="F552" s="139"/>
      <c r="G552" s="139"/>
      <c r="H552" s="139"/>
    </row>
    <row r="553" spans="1:8" ht="15.75" hidden="1" customHeight="1" outlineLevel="2">
      <c r="B553" s="147" t="s">
        <v>186</v>
      </c>
      <c r="C553" s="148" t="s">
        <v>120</v>
      </c>
      <c r="D553" s="138"/>
      <c r="E553" s="139"/>
      <c r="F553" s="139"/>
      <c r="G553" s="139"/>
      <c r="H553" s="139"/>
    </row>
    <row r="554" spans="1:8" ht="15.75" hidden="1" customHeight="1" outlineLevel="2">
      <c r="B554" s="147" t="s">
        <v>186</v>
      </c>
      <c r="C554" s="148" t="s">
        <v>121</v>
      </c>
      <c r="D554" s="138"/>
      <c r="E554" s="139"/>
      <c r="F554" s="139"/>
      <c r="G554" s="139"/>
      <c r="H554" s="139"/>
    </row>
    <row r="555" spans="1:8" ht="15.75" hidden="1" customHeight="1" outlineLevel="2">
      <c r="B555" s="147" t="s">
        <v>186</v>
      </c>
      <c r="C555" s="148" t="s">
        <v>122</v>
      </c>
      <c r="D555" s="138"/>
      <c r="E555" s="139"/>
      <c r="F555" s="139"/>
      <c r="G555" s="139"/>
      <c r="H555" s="139"/>
    </row>
    <row r="556" spans="1:8" ht="15.75" hidden="1" customHeight="1" outlineLevel="2">
      <c r="B556" s="147" t="s">
        <v>186</v>
      </c>
      <c r="C556" s="148" t="s">
        <v>123</v>
      </c>
      <c r="D556" s="138"/>
      <c r="E556" s="139"/>
      <c r="F556" s="139"/>
      <c r="G556" s="139"/>
      <c r="H556" s="139"/>
    </row>
    <row r="557" spans="1:8" ht="15.75" hidden="1" customHeight="1" outlineLevel="2">
      <c r="B557" s="147" t="s">
        <v>186</v>
      </c>
      <c r="C557" s="148" t="s">
        <v>124</v>
      </c>
      <c r="D557" s="138"/>
      <c r="E557" s="139"/>
      <c r="F557" s="139"/>
      <c r="G557" s="139"/>
      <c r="H557" s="139"/>
    </row>
    <row r="558" spans="1:8" ht="15.75" hidden="1" customHeight="1" outlineLevel="2">
      <c r="B558" s="147" t="s">
        <v>186</v>
      </c>
      <c r="C558" s="148" t="s">
        <v>125</v>
      </c>
      <c r="D558" s="138"/>
      <c r="E558" s="139"/>
      <c r="F558" s="139"/>
      <c r="G558" s="139"/>
      <c r="H558" s="139"/>
    </row>
    <row r="559" spans="1:8" ht="15.75" customHeight="1" outlineLevel="1" collapsed="1">
      <c r="A559" s="135">
        <v>1</v>
      </c>
      <c r="B559" s="150" t="s">
        <v>187</v>
      </c>
      <c r="C559" s="148">
        <v>0</v>
      </c>
      <c r="D559" s="138">
        <v>1564</v>
      </c>
      <c r="E559" s="140">
        <v>259</v>
      </c>
      <c r="F559" s="140">
        <v>490</v>
      </c>
      <c r="G559" s="140">
        <v>465</v>
      </c>
      <c r="H559" s="140">
        <v>350</v>
      </c>
    </row>
    <row r="560" spans="1:8" ht="15.75" hidden="1" customHeight="1" outlineLevel="2">
      <c r="B560" s="147" t="s">
        <v>188</v>
      </c>
      <c r="C560" s="148" t="s">
        <v>112</v>
      </c>
      <c r="D560" s="138">
        <v>2189</v>
      </c>
      <c r="E560" s="139">
        <v>300</v>
      </c>
      <c r="F560" s="139">
        <v>537</v>
      </c>
      <c r="G560" s="139">
        <v>537</v>
      </c>
      <c r="H560" s="139">
        <v>815</v>
      </c>
    </row>
    <row r="561" spans="1:8" ht="15.75" hidden="1" customHeight="1" outlineLevel="2">
      <c r="B561" s="147" t="s">
        <v>188</v>
      </c>
      <c r="C561" s="148" t="s">
        <v>113</v>
      </c>
      <c r="D561" s="138"/>
      <c r="E561" s="139"/>
      <c r="F561" s="139"/>
      <c r="G561" s="139"/>
      <c r="H561" s="139"/>
    </row>
    <row r="562" spans="1:8" ht="15.75" hidden="1" customHeight="1" outlineLevel="2">
      <c r="B562" s="147" t="s">
        <v>188</v>
      </c>
      <c r="C562" s="148" t="s">
        <v>114</v>
      </c>
      <c r="D562" s="138"/>
      <c r="E562" s="139"/>
      <c r="F562" s="139"/>
      <c r="G562" s="139"/>
      <c r="H562" s="139"/>
    </row>
    <row r="563" spans="1:8" ht="15.75" hidden="1" customHeight="1" outlineLevel="2">
      <c r="B563" s="147" t="s">
        <v>188</v>
      </c>
      <c r="C563" s="148" t="s">
        <v>115</v>
      </c>
      <c r="D563" s="138"/>
      <c r="E563" s="139"/>
      <c r="F563" s="139"/>
      <c r="G563" s="139"/>
      <c r="H563" s="139"/>
    </row>
    <row r="564" spans="1:8" ht="15.75" hidden="1" customHeight="1" outlineLevel="2">
      <c r="B564" s="147" t="s">
        <v>188</v>
      </c>
      <c r="C564" s="148" t="s">
        <v>116</v>
      </c>
      <c r="D564" s="138"/>
      <c r="E564" s="139"/>
      <c r="F564" s="139"/>
      <c r="G564" s="139"/>
      <c r="H564" s="139"/>
    </row>
    <row r="565" spans="1:8" ht="15.75" hidden="1" customHeight="1" outlineLevel="2">
      <c r="B565" s="147" t="s">
        <v>188</v>
      </c>
      <c r="C565" s="148" t="s">
        <v>117</v>
      </c>
      <c r="D565" s="138"/>
      <c r="E565" s="139"/>
      <c r="F565" s="139"/>
      <c r="G565" s="139"/>
      <c r="H565" s="139"/>
    </row>
    <row r="566" spans="1:8" ht="15.75" hidden="1" customHeight="1" outlineLevel="2">
      <c r="B566" s="147" t="s">
        <v>188</v>
      </c>
      <c r="C566" s="148" t="s">
        <v>118</v>
      </c>
      <c r="D566" s="138">
        <v>4</v>
      </c>
      <c r="E566" s="139"/>
      <c r="F566" s="139">
        <v>1</v>
      </c>
      <c r="G566" s="139">
        <v>1</v>
      </c>
      <c r="H566" s="139">
        <v>2</v>
      </c>
    </row>
    <row r="567" spans="1:8" ht="15.75" hidden="1" customHeight="1" outlineLevel="2">
      <c r="B567" s="147" t="s">
        <v>188</v>
      </c>
      <c r="C567" s="148" t="s">
        <v>119</v>
      </c>
      <c r="D567" s="138"/>
      <c r="E567" s="139"/>
      <c r="F567" s="139"/>
      <c r="G567" s="139"/>
      <c r="H567" s="139"/>
    </row>
    <row r="568" spans="1:8" ht="15.75" hidden="1" customHeight="1" outlineLevel="2">
      <c r="B568" s="147" t="s">
        <v>188</v>
      </c>
      <c r="C568" s="148" t="s">
        <v>120</v>
      </c>
      <c r="D568" s="138">
        <v>3</v>
      </c>
      <c r="E568" s="139"/>
      <c r="F568" s="139">
        <v>1</v>
      </c>
      <c r="G568" s="139">
        <v>1</v>
      </c>
      <c r="H568" s="139">
        <v>1</v>
      </c>
    </row>
    <row r="569" spans="1:8" ht="15.75" hidden="1" customHeight="1" outlineLevel="2">
      <c r="B569" s="147" t="s">
        <v>188</v>
      </c>
      <c r="C569" s="148" t="s">
        <v>121</v>
      </c>
      <c r="D569" s="138"/>
      <c r="E569" s="139"/>
      <c r="F569" s="139"/>
      <c r="G569" s="139"/>
      <c r="H569" s="139"/>
    </row>
    <row r="570" spans="1:8" ht="15.75" hidden="1" customHeight="1" outlineLevel="2">
      <c r="B570" s="147" t="s">
        <v>188</v>
      </c>
      <c r="C570" s="148" t="s">
        <v>122</v>
      </c>
      <c r="D570" s="138"/>
      <c r="E570" s="139"/>
      <c r="F570" s="139"/>
      <c r="G570" s="139"/>
      <c r="H570" s="139"/>
    </row>
    <row r="571" spans="1:8" ht="15.75" hidden="1" customHeight="1" outlineLevel="2">
      <c r="B571" s="147" t="s">
        <v>188</v>
      </c>
      <c r="C571" s="148" t="s">
        <v>123</v>
      </c>
      <c r="D571" s="138"/>
      <c r="E571" s="139"/>
      <c r="F571" s="139"/>
      <c r="G571" s="139"/>
      <c r="H571" s="139"/>
    </row>
    <row r="572" spans="1:8" ht="15.75" hidden="1" customHeight="1" outlineLevel="2">
      <c r="B572" s="147" t="s">
        <v>188</v>
      </c>
      <c r="C572" s="148" t="s">
        <v>124</v>
      </c>
      <c r="D572" s="138"/>
      <c r="E572" s="139"/>
      <c r="F572" s="139"/>
      <c r="G572" s="139"/>
      <c r="H572" s="139"/>
    </row>
    <row r="573" spans="1:8" ht="15.75" hidden="1" customHeight="1" outlineLevel="2">
      <c r="B573" s="147" t="s">
        <v>188</v>
      </c>
      <c r="C573" s="148" t="s">
        <v>125</v>
      </c>
      <c r="D573" s="138"/>
      <c r="E573" s="139"/>
      <c r="F573" s="139"/>
      <c r="G573" s="139"/>
      <c r="H573" s="139"/>
    </row>
    <row r="574" spans="1:8" ht="15.75" customHeight="1" outlineLevel="1" collapsed="1">
      <c r="A574" s="135">
        <v>1</v>
      </c>
      <c r="B574" s="150" t="s">
        <v>189</v>
      </c>
      <c r="C574" s="148">
        <v>0</v>
      </c>
      <c r="D574" s="138">
        <v>2196</v>
      </c>
      <c r="E574" s="140">
        <v>300</v>
      </c>
      <c r="F574" s="140">
        <v>539</v>
      </c>
      <c r="G574" s="140">
        <v>539</v>
      </c>
      <c r="H574" s="140">
        <v>818</v>
      </c>
    </row>
    <row r="575" spans="1:8" ht="15.75" hidden="1" customHeight="1" outlineLevel="2">
      <c r="B575" s="147" t="s">
        <v>190</v>
      </c>
      <c r="C575" s="148" t="s">
        <v>112</v>
      </c>
      <c r="D575" s="138">
        <v>2740</v>
      </c>
      <c r="E575" s="139">
        <v>1324</v>
      </c>
      <c r="F575" s="139">
        <v>666</v>
      </c>
      <c r="G575" s="139">
        <v>666</v>
      </c>
      <c r="H575" s="139">
        <v>84</v>
      </c>
    </row>
    <row r="576" spans="1:8" ht="15.75" hidden="1" customHeight="1" outlineLevel="2">
      <c r="B576" s="147" t="s">
        <v>190</v>
      </c>
      <c r="C576" s="148" t="s">
        <v>113</v>
      </c>
      <c r="D576" s="138"/>
      <c r="E576" s="139"/>
      <c r="F576" s="139"/>
      <c r="G576" s="139"/>
      <c r="H576" s="139"/>
    </row>
    <row r="577" spans="1:8" ht="15.75" hidden="1" customHeight="1" outlineLevel="2">
      <c r="B577" s="147" t="s">
        <v>190</v>
      </c>
      <c r="C577" s="148" t="s">
        <v>114</v>
      </c>
      <c r="D577" s="138">
        <v>113</v>
      </c>
      <c r="E577" s="139">
        <v>113</v>
      </c>
      <c r="F577" s="139"/>
      <c r="G577" s="139"/>
      <c r="H577" s="139"/>
    </row>
    <row r="578" spans="1:8" ht="15.75" hidden="1" customHeight="1" outlineLevel="2">
      <c r="B578" s="147" t="s">
        <v>190</v>
      </c>
      <c r="C578" s="148" t="s">
        <v>115</v>
      </c>
      <c r="D578" s="138"/>
      <c r="E578" s="139"/>
      <c r="F578" s="139"/>
      <c r="G578" s="139"/>
      <c r="H578" s="139"/>
    </row>
    <row r="579" spans="1:8" ht="15.75" hidden="1" customHeight="1" outlineLevel="2">
      <c r="B579" s="147" t="s">
        <v>190</v>
      </c>
      <c r="C579" s="148" t="s">
        <v>116</v>
      </c>
      <c r="D579" s="138">
        <v>50</v>
      </c>
      <c r="E579" s="139"/>
      <c r="F579" s="139">
        <v>25</v>
      </c>
      <c r="G579" s="139">
        <v>12</v>
      </c>
      <c r="H579" s="139">
        <v>13</v>
      </c>
    </row>
    <row r="580" spans="1:8" ht="15.75" hidden="1" customHeight="1" outlineLevel="2">
      <c r="B580" s="147" t="s">
        <v>190</v>
      </c>
      <c r="C580" s="148" t="s">
        <v>117</v>
      </c>
      <c r="D580" s="138">
        <v>1931</v>
      </c>
      <c r="E580" s="139">
        <v>203</v>
      </c>
      <c r="F580" s="139">
        <v>692</v>
      </c>
      <c r="G580" s="139">
        <v>497</v>
      </c>
      <c r="H580" s="139">
        <v>539</v>
      </c>
    </row>
    <row r="581" spans="1:8" ht="15.75" hidden="1" customHeight="1" outlineLevel="2">
      <c r="B581" s="147" t="s">
        <v>190</v>
      </c>
      <c r="C581" s="148" t="s">
        <v>118</v>
      </c>
      <c r="D581" s="138"/>
      <c r="E581" s="139"/>
      <c r="F581" s="139"/>
      <c r="G581" s="139"/>
      <c r="H581" s="139"/>
    </row>
    <row r="582" spans="1:8" ht="15.75" hidden="1" customHeight="1" outlineLevel="2">
      <c r="B582" s="147" t="s">
        <v>190</v>
      </c>
      <c r="C582" s="148" t="s">
        <v>119</v>
      </c>
      <c r="D582" s="138"/>
      <c r="E582" s="139"/>
      <c r="F582" s="139"/>
      <c r="G582" s="139"/>
      <c r="H582" s="139"/>
    </row>
    <row r="583" spans="1:8" ht="15.75" hidden="1" customHeight="1" outlineLevel="2">
      <c r="B583" s="147" t="s">
        <v>190</v>
      </c>
      <c r="C583" s="148" t="s">
        <v>120</v>
      </c>
      <c r="D583" s="138">
        <v>900</v>
      </c>
      <c r="E583" s="139">
        <v>203</v>
      </c>
      <c r="F583" s="139">
        <v>241</v>
      </c>
      <c r="G583" s="139">
        <v>219</v>
      </c>
      <c r="H583" s="139">
        <v>237</v>
      </c>
    </row>
    <row r="584" spans="1:8" ht="15.75" hidden="1" customHeight="1" outlineLevel="2">
      <c r="B584" s="147" t="s">
        <v>190</v>
      </c>
      <c r="C584" s="148" t="s">
        <v>121</v>
      </c>
      <c r="D584" s="138"/>
      <c r="E584" s="139"/>
      <c r="F584" s="139"/>
      <c r="G584" s="139"/>
      <c r="H584" s="139"/>
    </row>
    <row r="585" spans="1:8" ht="15.75" hidden="1" customHeight="1" outlineLevel="2">
      <c r="B585" s="147" t="s">
        <v>190</v>
      </c>
      <c r="C585" s="148" t="s">
        <v>122</v>
      </c>
      <c r="D585" s="138"/>
      <c r="E585" s="139"/>
      <c r="F585" s="139"/>
      <c r="G585" s="139"/>
      <c r="H585" s="139"/>
    </row>
    <row r="586" spans="1:8" ht="15.75" hidden="1" customHeight="1" outlineLevel="2">
      <c r="B586" s="147" t="s">
        <v>190</v>
      </c>
      <c r="C586" s="148" t="s">
        <v>123</v>
      </c>
      <c r="D586" s="138"/>
      <c r="E586" s="139"/>
      <c r="F586" s="139"/>
      <c r="G586" s="139"/>
      <c r="H586" s="139"/>
    </row>
    <row r="587" spans="1:8" ht="15.75" hidden="1" customHeight="1" outlineLevel="2">
      <c r="B587" s="147" t="s">
        <v>190</v>
      </c>
      <c r="C587" s="148" t="s">
        <v>124</v>
      </c>
      <c r="D587" s="138"/>
      <c r="E587" s="139"/>
      <c r="F587" s="139"/>
      <c r="G587" s="139"/>
      <c r="H587" s="139"/>
    </row>
    <row r="588" spans="1:8" ht="15.75" hidden="1" customHeight="1" outlineLevel="2">
      <c r="B588" s="147" t="s">
        <v>190</v>
      </c>
      <c r="C588" s="148" t="s">
        <v>125</v>
      </c>
      <c r="D588" s="138"/>
      <c r="E588" s="139"/>
      <c r="F588" s="139"/>
      <c r="G588" s="139"/>
      <c r="H588" s="139"/>
    </row>
    <row r="589" spans="1:8" ht="15.75" customHeight="1" outlineLevel="1" collapsed="1">
      <c r="A589" s="135">
        <v>1</v>
      </c>
      <c r="B589" s="150" t="s">
        <v>191</v>
      </c>
      <c r="C589" s="148">
        <v>0</v>
      </c>
      <c r="D589" s="138">
        <v>5734</v>
      </c>
      <c r="E589" s="140">
        <v>1843</v>
      </c>
      <c r="F589" s="140">
        <v>1624</v>
      </c>
      <c r="G589" s="140">
        <v>1394</v>
      </c>
      <c r="H589" s="140">
        <v>873</v>
      </c>
    </row>
    <row r="590" spans="1:8" ht="15.75" hidden="1" customHeight="1" outlineLevel="2">
      <c r="B590" s="147" t="s">
        <v>192</v>
      </c>
      <c r="C590" s="148" t="s">
        <v>112</v>
      </c>
      <c r="D590" s="138">
        <v>1316</v>
      </c>
      <c r="E590" s="139">
        <v>117</v>
      </c>
      <c r="F590" s="139">
        <v>329</v>
      </c>
      <c r="G590" s="139">
        <v>329</v>
      </c>
      <c r="H590" s="139">
        <v>541</v>
      </c>
    </row>
    <row r="591" spans="1:8" ht="15.75" hidden="1" customHeight="1" outlineLevel="2">
      <c r="B591" s="147" t="s">
        <v>192</v>
      </c>
      <c r="C591" s="148" t="s">
        <v>113</v>
      </c>
      <c r="D591" s="138">
        <v>339</v>
      </c>
      <c r="E591" s="139"/>
      <c r="F591" s="139">
        <v>85</v>
      </c>
      <c r="G591" s="139">
        <v>85</v>
      </c>
      <c r="H591" s="139">
        <v>169</v>
      </c>
    </row>
    <row r="592" spans="1:8" ht="15.75" hidden="1" customHeight="1" outlineLevel="2">
      <c r="B592" s="147" t="s">
        <v>192</v>
      </c>
      <c r="C592" s="148" t="s">
        <v>114</v>
      </c>
      <c r="D592" s="138">
        <v>1089</v>
      </c>
      <c r="E592" s="139">
        <v>29</v>
      </c>
      <c r="F592" s="139">
        <v>272</v>
      </c>
      <c r="G592" s="139">
        <v>272</v>
      </c>
      <c r="H592" s="139">
        <v>516</v>
      </c>
    </row>
    <row r="593" spans="1:8" ht="15.75" hidden="1" customHeight="1" outlineLevel="2">
      <c r="B593" s="147" t="s">
        <v>192</v>
      </c>
      <c r="C593" s="148" t="s">
        <v>115</v>
      </c>
      <c r="D593" s="138"/>
      <c r="E593" s="139"/>
      <c r="F593" s="139"/>
      <c r="G593" s="139"/>
      <c r="H593" s="139"/>
    </row>
    <row r="594" spans="1:8" ht="15.75" hidden="1" customHeight="1" outlineLevel="2">
      <c r="B594" s="147" t="s">
        <v>192</v>
      </c>
      <c r="C594" s="148" t="s">
        <v>116</v>
      </c>
      <c r="D594" s="138"/>
      <c r="E594" s="139"/>
      <c r="F594" s="139"/>
      <c r="G594" s="139"/>
      <c r="H594" s="139"/>
    </row>
    <row r="595" spans="1:8" ht="15.75" hidden="1" customHeight="1" outlineLevel="2">
      <c r="B595" s="147" t="s">
        <v>192</v>
      </c>
      <c r="C595" s="148" t="s">
        <v>117</v>
      </c>
      <c r="D595" s="138"/>
      <c r="E595" s="139"/>
      <c r="F595" s="139"/>
      <c r="G595" s="139"/>
      <c r="H595" s="139"/>
    </row>
    <row r="596" spans="1:8" ht="15.75" hidden="1" customHeight="1" outlineLevel="2">
      <c r="B596" s="147" t="s">
        <v>192</v>
      </c>
      <c r="C596" s="148" t="s">
        <v>118</v>
      </c>
      <c r="D596" s="138">
        <v>1176</v>
      </c>
      <c r="E596" s="139">
        <v>46</v>
      </c>
      <c r="F596" s="139">
        <v>294</v>
      </c>
      <c r="G596" s="139">
        <v>294</v>
      </c>
      <c r="H596" s="139">
        <v>542</v>
      </c>
    </row>
    <row r="597" spans="1:8" ht="15.75" hidden="1" customHeight="1" outlineLevel="2">
      <c r="B597" s="147" t="s">
        <v>192</v>
      </c>
      <c r="C597" s="148" t="s">
        <v>119</v>
      </c>
      <c r="D597" s="138">
        <v>200</v>
      </c>
      <c r="E597" s="139">
        <v>1</v>
      </c>
      <c r="F597" s="139">
        <v>50</v>
      </c>
      <c r="G597" s="139">
        <v>50</v>
      </c>
      <c r="H597" s="139">
        <v>99</v>
      </c>
    </row>
    <row r="598" spans="1:8" ht="15.75" hidden="1" customHeight="1" outlineLevel="2">
      <c r="B598" s="147" t="s">
        <v>192</v>
      </c>
      <c r="C598" s="148" t="s">
        <v>120</v>
      </c>
      <c r="D598" s="138">
        <v>1228</v>
      </c>
      <c r="E598" s="139">
        <v>50</v>
      </c>
      <c r="F598" s="139">
        <v>307</v>
      </c>
      <c r="G598" s="139">
        <v>307</v>
      </c>
      <c r="H598" s="139">
        <v>564</v>
      </c>
    </row>
    <row r="599" spans="1:8" ht="15.75" hidden="1" customHeight="1" outlineLevel="2">
      <c r="B599" s="147" t="s">
        <v>192</v>
      </c>
      <c r="C599" s="148" t="s">
        <v>121</v>
      </c>
      <c r="D599" s="138"/>
      <c r="E599" s="139"/>
      <c r="F599" s="139"/>
      <c r="G599" s="139"/>
      <c r="H599" s="139"/>
    </row>
    <row r="600" spans="1:8" ht="15.75" hidden="1" customHeight="1" outlineLevel="2">
      <c r="B600" s="147" t="s">
        <v>192</v>
      </c>
      <c r="C600" s="148" t="s">
        <v>122</v>
      </c>
      <c r="D600" s="138"/>
      <c r="E600" s="139"/>
      <c r="F600" s="139"/>
      <c r="G600" s="139"/>
      <c r="H600" s="139"/>
    </row>
    <row r="601" spans="1:8" ht="15.75" hidden="1" customHeight="1" outlineLevel="2">
      <c r="B601" s="147" t="s">
        <v>192</v>
      </c>
      <c r="C601" s="148" t="s">
        <v>123</v>
      </c>
      <c r="D601" s="138"/>
      <c r="E601" s="139"/>
      <c r="F601" s="139"/>
      <c r="G601" s="139"/>
      <c r="H601" s="139"/>
    </row>
    <row r="602" spans="1:8" ht="15.75" hidden="1" customHeight="1" outlineLevel="2">
      <c r="B602" s="147" t="s">
        <v>192</v>
      </c>
      <c r="C602" s="148" t="s">
        <v>124</v>
      </c>
      <c r="D602" s="138"/>
      <c r="E602" s="139"/>
      <c r="F602" s="139"/>
      <c r="G602" s="139"/>
      <c r="H602" s="139"/>
    </row>
    <row r="603" spans="1:8" ht="15.75" hidden="1" customHeight="1" outlineLevel="2">
      <c r="B603" s="147" t="s">
        <v>192</v>
      </c>
      <c r="C603" s="148" t="s">
        <v>125</v>
      </c>
      <c r="D603" s="138"/>
      <c r="E603" s="139"/>
      <c r="F603" s="139"/>
      <c r="G603" s="139"/>
      <c r="H603" s="139"/>
    </row>
    <row r="604" spans="1:8" ht="15.75" customHeight="1" outlineLevel="1" collapsed="1">
      <c r="A604" s="135">
        <v>1</v>
      </c>
      <c r="B604" s="150" t="s">
        <v>193</v>
      </c>
      <c r="C604" s="148">
        <v>0</v>
      </c>
      <c r="D604" s="138">
        <v>5348</v>
      </c>
      <c r="E604" s="140">
        <v>243</v>
      </c>
      <c r="F604" s="140">
        <v>1337</v>
      </c>
      <c r="G604" s="140">
        <v>1337</v>
      </c>
      <c r="H604" s="140">
        <v>2431</v>
      </c>
    </row>
    <row r="605" spans="1:8" ht="15.75" hidden="1" customHeight="1" outlineLevel="2">
      <c r="B605" s="147" t="s">
        <v>101</v>
      </c>
      <c r="C605" s="148" t="s">
        <v>112</v>
      </c>
      <c r="D605" s="138">
        <v>2550</v>
      </c>
      <c r="E605" s="139">
        <v>341</v>
      </c>
      <c r="F605" s="139">
        <v>934</v>
      </c>
      <c r="G605" s="139">
        <v>638</v>
      </c>
      <c r="H605" s="139">
        <v>637</v>
      </c>
    </row>
    <row r="606" spans="1:8" ht="15.75" hidden="1" customHeight="1" outlineLevel="2">
      <c r="B606" s="147" t="s">
        <v>101</v>
      </c>
      <c r="C606" s="148" t="s">
        <v>113</v>
      </c>
      <c r="D606" s="138"/>
      <c r="E606" s="139"/>
      <c r="F606" s="139"/>
      <c r="G606" s="139"/>
      <c r="H606" s="139"/>
    </row>
    <row r="607" spans="1:8" ht="15.75" hidden="1" customHeight="1" outlineLevel="2">
      <c r="B607" s="147" t="s">
        <v>101</v>
      </c>
      <c r="C607" s="148" t="s">
        <v>114</v>
      </c>
      <c r="D607" s="138"/>
      <c r="E607" s="139"/>
      <c r="F607" s="139"/>
      <c r="G607" s="139"/>
      <c r="H607" s="139"/>
    </row>
    <row r="608" spans="1:8" ht="15.75" hidden="1" customHeight="1" outlineLevel="2">
      <c r="B608" s="147" t="s">
        <v>101</v>
      </c>
      <c r="C608" s="148" t="s">
        <v>115</v>
      </c>
      <c r="D608" s="138"/>
      <c r="E608" s="139"/>
      <c r="F608" s="139"/>
      <c r="G608" s="139"/>
      <c r="H608" s="139"/>
    </row>
    <row r="609" spans="1:8" ht="15.75" hidden="1" customHeight="1" outlineLevel="2">
      <c r="B609" s="147" t="s">
        <v>101</v>
      </c>
      <c r="C609" s="148" t="s">
        <v>116</v>
      </c>
      <c r="D609" s="138">
        <v>731</v>
      </c>
      <c r="E609" s="139">
        <v>29</v>
      </c>
      <c r="F609" s="139">
        <v>252</v>
      </c>
      <c r="G609" s="139">
        <v>224</v>
      </c>
      <c r="H609" s="139">
        <v>226</v>
      </c>
    </row>
    <row r="610" spans="1:8" ht="15.75" hidden="1" customHeight="1" outlineLevel="2">
      <c r="B610" s="147" t="s">
        <v>101</v>
      </c>
      <c r="C610" s="148" t="s">
        <v>117</v>
      </c>
      <c r="D610" s="138">
        <v>115</v>
      </c>
      <c r="E610" s="139">
        <v>3</v>
      </c>
      <c r="F610" s="139">
        <v>38</v>
      </c>
      <c r="G610" s="139">
        <v>38</v>
      </c>
      <c r="H610" s="139">
        <v>36</v>
      </c>
    </row>
    <row r="611" spans="1:8" ht="15.75" hidden="1" customHeight="1" outlineLevel="2">
      <c r="B611" s="147" t="s">
        <v>101</v>
      </c>
      <c r="C611" s="148" t="s">
        <v>118</v>
      </c>
      <c r="D611" s="138"/>
      <c r="E611" s="139"/>
      <c r="F611" s="139"/>
      <c r="G611" s="139"/>
      <c r="H611" s="139"/>
    </row>
    <row r="612" spans="1:8" ht="15.75" hidden="1" customHeight="1" outlineLevel="2">
      <c r="B612" s="147" t="s">
        <v>101</v>
      </c>
      <c r="C612" s="148" t="s">
        <v>119</v>
      </c>
      <c r="D612" s="138"/>
      <c r="E612" s="139"/>
      <c r="F612" s="139"/>
      <c r="G612" s="139"/>
      <c r="H612" s="139"/>
    </row>
    <row r="613" spans="1:8" ht="15.75" hidden="1" customHeight="1" outlineLevel="2">
      <c r="B613" s="147" t="s">
        <v>101</v>
      </c>
      <c r="C613" s="148" t="s">
        <v>120</v>
      </c>
      <c r="D613" s="138">
        <v>854</v>
      </c>
      <c r="E613" s="139">
        <v>367</v>
      </c>
      <c r="F613" s="139">
        <v>163</v>
      </c>
      <c r="G613" s="139">
        <v>163</v>
      </c>
      <c r="H613" s="139">
        <v>161</v>
      </c>
    </row>
    <row r="614" spans="1:8" ht="15.75" hidden="1" customHeight="1" outlineLevel="2">
      <c r="B614" s="147" t="s">
        <v>101</v>
      </c>
      <c r="C614" s="148" t="s">
        <v>121</v>
      </c>
      <c r="D614" s="138"/>
      <c r="E614" s="139"/>
      <c r="F614" s="139"/>
      <c r="G614" s="139"/>
      <c r="H614" s="139"/>
    </row>
    <row r="615" spans="1:8" ht="15.75" hidden="1" customHeight="1" outlineLevel="2">
      <c r="B615" s="147" t="s">
        <v>101</v>
      </c>
      <c r="C615" s="148" t="s">
        <v>122</v>
      </c>
      <c r="D615" s="138"/>
      <c r="E615" s="139"/>
      <c r="F615" s="139"/>
      <c r="G615" s="139"/>
      <c r="H615" s="139"/>
    </row>
    <row r="616" spans="1:8" ht="15.75" hidden="1" customHeight="1" outlineLevel="2">
      <c r="B616" s="147" t="s">
        <v>101</v>
      </c>
      <c r="C616" s="148" t="s">
        <v>123</v>
      </c>
      <c r="D616" s="138">
        <v>2172</v>
      </c>
      <c r="E616" s="139">
        <v>414</v>
      </c>
      <c r="F616" s="139">
        <v>671</v>
      </c>
      <c r="G616" s="139">
        <v>543</v>
      </c>
      <c r="H616" s="139">
        <v>544</v>
      </c>
    </row>
    <row r="617" spans="1:8" ht="15.75" hidden="1" customHeight="1" outlineLevel="2">
      <c r="B617" s="147" t="s">
        <v>101</v>
      </c>
      <c r="C617" s="148" t="s">
        <v>124</v>
      </c>
      <c r="D617" s="138"/>
      <c r="E617" s="139"/>
      <c r="F617" s="139"/>
      <c r="G617" s="139"/>
      <c r="H617" s="139"/>
    </row>
    <row r="618" spans="1:8" ht="15.75" hidden="1" customHeight="1" outlineLevel="2">
      <c r="B618" s="147" t="s">
        <v>101</v>
      </c>
      <c r="C618" s="148" t="s">
        <v>125</v>
      </c>
      <c r="D618" s="138"/>
      <c r="E618" s="139"/>
      <c r="F618" s="139"/>
      <c r="G618" s="139"/>
      <c r="H618" s="139"/>
    </row>
    <row r="619" spans="1:8" ht="15.75" customHeight="1" outlineLevel="1" collapsed="1">
      <c r="A619" s="135">
        <v>1</v>
      </c>
      <c r="B619" s="150" t="s">
        <v>194</v>
      </c>
      <c r="C619" s="148">
        <v>0</v>
      </c>
      <c r="D619" s="138">
        <v>6422</v>
      </c>
      <c r="E619" s="140">
        <v>1154</v>
      </c>
      <c r="F619" s="140">
        <v>2058</v>
      </c>
      <c r="G619" s="140">
        <v>1606</v>
      </c>
      <c r="H619" s="140">
        <v>1604</v>
      </c>
    </row>
    <row r="620" spans="1:8" ht="15.75" hidden="1" customHeight="1" outlineLevel="2">
      <c r="B620" s="147" t="s">
        <v>47</v>
      </c>
      <c r="C620" s="148" t="s">
        <v>112</v>
      </c>
      <c r="D620" s="138">
        <v>4084</v>
      </c>
      <c r="E620" s="139">
        <v>326</v>
      </c>
      <c r="F620" s="139">
        <v>1021</v>
      </c>
      <c r="G620" s="139">
        <v>1021</v>
      </c>
      <c r="H620" s="139">
        <v>1716</v>
      </c>
    </row>
    <row r="621" spans="1:8" ht="15.75" hidden="1" customHeight="1" outlineLevel="2">
      <c r="B621" s="147" t="s">
        <v>47</v>
      </c>
      <c r="C621" s="148" t="s">
        <v>113</v>
      </c>
      <c r="D621" s="138">
        <v>5</v>
      </c>
      <c r="E621" s="139"/>
      <c r="F621" s="139">
        <v>1</v>
      </c>
      <c r="G621" s="139">
        <v>1</v>
      </c>
      <c r="H621" s="139">
        <v>3</v>
      </c>
    </row>
    <row r="622" spans="1:8" ht="15.75" hidden="1" customHeight="1" outlineLevel="2">
      <c r="B622" s="147" t="s">
        <v>47</v>
      </c>
      <c r="C622" s="148" t="s">
        <v>114</v>
      </c>
      <c r="D622" s="138">
        <v>250</v>
      </c>
      <c r="E622" s="139">
        <v>35</v>
      </c>
      <c r="F622" s="139">
        <v>63</v>
      </c>
      <c r="G622" s="139">
        <v>63</v>
      </c>
      <c r="H622" s="139">
        <v>89</v>
      </c>
    </row>
    <row r="623" spans="1:8" ht="15.75" hidden="1" customHeight="1" outlineLevel="2">
      <c r="B623" s="147" t="s">
        <v>47</v>
      </c>
      <c r="C623" s="148" t="s">
        <v>115</v>
      </c>
      <c r="D623" s="138">
        <v>5</v>
      </c>
      <c r="E623" s="139"/>
      <c r="F623" s="139">
        <v>1</v>
      </c>
      <c r="G623" s="139">
        <v>1</v>
      </c>
      <c r="H623" s="139">
        <v>3</v>
      </c>
    </row>
    <row r="624" spans="1:8" ht="15.75" hidden="1" customHeight="1" outlineLevel="2">
      <c r="B624" s="147" t="s">
        <v>47</v>
      </c>
      <c r="C624" s="148" t="s">
        <v>116</v>
      </c>
      <c r="D624" s="138">
        <v>10</v>
      </c>
      <c r="E624" s="139"/>
      <c r="F624" s="139">
        <v>3</v>
      </c>
      <c r="G624" s="139">
        <v>3</v>
      </c>
      <c r="H624" s="139">
        <v>4</v>
      </c>
    </row>
    <row r="625" spans="1:8" ht="15.75" hidden="1" customHeight="1" outlineLevel="2">
      <c r="B625" s="147" t="s">
        <v>47</v>
      </c>
      <c r="C625" s="148" t="s">
        <v>117</v>
      </c>
      <c r="D625" s="138">
        <v>400</v>
      </c>
      <c r="E625" s="139">
        <v>66</v>
      </c>
      <c r="F625" s="139">
        <v>100</v>
      </c>
      <c r="G625" s="139">
        <v>100</v>
      </c>
      <c r="H625" s="139">
        <v>134</v>
      </c>
    </row>
    <row r="626" spans="1:8" ht="15.75" hidden="1" customHeight="1" outlineLevel="2">
      <c r="B626" s="147" t="s">
        <v>47</v>
      </c>
      <c r="C626" s="148" t="s">
        <v>118</v>
      </c>
      <c r="D626" s="138">
        <v>200</v>
      </c>
      <c r="E626" s="139">
        <v>35</v>
      </c>
      <c r="F626" s="139">
        <v>50</v>
      </c>
      <c r="G626" s="139">
        <v>50</v>
      </c>
      <c r="H626" s="139">
        <v>65</v>
      </c>
    </row>
    <row r="627" spans="1:8" ht="15.75" hidden="1" customHeight="1" outlineLevel="2">
      <c r="B627" s="147" t="s">
        <v>47</v>
      </c>
      <c r="C627" s="148" t="s">
        <v>119</v>
      </c>
      <c r="D627" s="138">
        <v>5</v>
      </c>
      <c r="E627" s="139"/>
      <c r="F627" s="139">
        <v>1</v>
      </c>
      <c r="G627" s="139">
        <v>1</v>
      </c>
      <c r="H627" s="139">
        <v>3</v>
      </c>
    </row>
    <row r="628" spans="1:8" ht="15.75" hidden="1" customHeight="1" outlineLevel="2">
      <c r="B628" s="147" t="s">
        <v>47</v>
      </c>
      <c r="C628" s="148" t="s">
        <v>120</v>
      </c>
      <c r="D628" s="138">
        <v>500</v>
      </c>
      <c r="E628" s="139">
        <v>84</v>
      </c>
      <c r="F628" s="139">
        <v>125</v>
      </c>
      <c r="G628" s="139">
        <v>125</v>
      </c>
      <c r="H628" s="139">
        <v>166</v>
      </c>
    </row>
    <row r="629" spans="1:8" ht="15.75" hidden="1" customHeight="1" outlineLevel="2">
      <c r="B629" s="147" t="s">
        <v>47</v>
      </c>
      <c r="C629" s="148" t="s">
        <v>121</v>
      </c>
      <c r="D629" s="138"/>
      <c r="E629" s="139"/>
      <c r="F629" s="139"/>
      <c r="G629" s="139"/>
      <c r="H629" s="139"/>
    </row>
    <row r="630" spans="1:8" ht="15.75" hidden="1" customHeight="1" outlineLevel="2">
      <c r="B630" s="147" t="s">
        <v>47</v>
      </c>
      <c r="C630" s="148" t="s">
        <v>122</v>
      </c>
      <c r="D630" s="138"/>
      <c r="E630" s="139"/>
      <c r="F630" s="139"/>
      <c r="G630" s="139"/>
      <c r="H630" s="139"/>
    </row>
    <row r="631" spans="1:8" ht="15.75" hidden="1" customHeight="1" outlineLevel="2">
      <c r="B631" s="147" t="s">
        <v>47</v>
      </c>
      <c r="C631" s="148" t="s">
        <v>123</v>
      </c>
      <c r="D631" s="138">
        <v>40</v>
      </c>
      <c r="E631" s="139"/>
      <c r="F631" s="139">
        <v>10</v>
      </c>
      <c r="G631" s="139">
        <v>10</v>
      </c>
      <c r="H631" s="139">
        <v>20</v>
      </c>
    </row>
    <row r="632" spans="1:8" ht="15.75" hidden="1" customHeight="1" outlineLevel="2">
      <c r="B632" s="147" t="s">
        <v>47</v>
      </c>
      <c r="C632" s="148" t="s">
        <v>124</v>
      </c>
      <c r="D632" s="138"/>
      <c r="E632" s="139"/>
      <c r="F632" s="139"/>
      <c r="G632" s="139"/>
      <c r="H632" s="139"/>
    </row>
    <row r="633" spans="1:8" ht="15.75" hidden="1" customHeight="1" outlineLevel="2">
      <c r="B633" s="147" t="s">
        <v>47</v>
      </c>
      <c r="C633" s="148" t="s">
        <v>125</v>
      </c>
      <c r="D633" s="138"/>
      <c r="E633" s="139"/>
      <c r="F633" s="139"/>
      <c r="G633" s="139"/>
      <c r="H633" s="139"/>
    </row>
    <row r="634" spans="1:8" ht="15.75" customHeight="1" outlineLevel="1" collapsed="1">
      <c r="A634" s="135">
        <v>1</v>
      </c>
      <c r="B634" s="150" t="s">
        <v>195</v>
      </c>
      <c r="C634" s="148">
        <v>0</v>
      </c>
      <c r="D634" s="138">
        <v>5499</v>
      </c>
      <c r="E634" s="140">
        <v>546</v>
      </c>
      <c r="F634" s="140">
        <v>1375</v>
      </c>
      <c r="G634" s="140">
        <v>1375</v>
      </c>
      <c r="H634" s="140">
        <v>2203</v>
      </c>
    </row>
    <row r="635" spans="1:8" ht="15.75" hidden="1" customHeight="1" outlineLevel="2">
      <c r="B635" s="147" t="s">
        <v>196</v>
      </c>
      <c r="C635" s="148" t="s">
        <v>112</v>
      </c>
      <c r="D635" s="138">
        <v>1297</v>
      </c>
      <c r="E635" s="139">
        <v>179</v>
      </c>
      <c r="F635" s="139">
        <v>324</v>
      </c>
      <c r="G635" s="139">
        <v>324</v>
      </c>
      <c r="H635" s="139">
        <v>470</v>
      </c>
    </row>
    <row r="636" spans="1:8" ht="15.75" hidden="1" customHeight="1" outlineLevel="2">
      <c r="B636" s="147" t="s">
        <v>196</v>
      </c>
      <c r="C636" s="148" t="s">
        <v>113</v>
      </c>
      <c r="D636" s="138"/>
      <c r="E636" s="139"/>
      <c r="F636" s="139"/>
      <c r="G636" s="139"/>
      <c r="H636" s="139"/>
    </row>
    <row r="637" spans="1:8" ht="15.75" hidden="1" customHeight="1" outlineLevel="2">
      <c r="B637" s="147" t="s">
        <v>196</v>
      </c>
      <c r="C637" s="148" t="s">
        <v>114</v>
      </c>
      <c r="D637" s="138"/>
      <c r="E637" s="139"/>
      <c r="F637" s="139"/>
      <c r="G637" s="139"/>
      <c r="H637" s="139"/>
    </row>
    <row r="638" spans="1:8" ht="15.75" hidden="1" customHeight="1" outlineLevel="2">
      <c r="B638" s="147" t="s">
        <v>196</v>
      </c>
      <c r="C638" s="148" t="s">
        <v>115</v>
      </c>
      <c r="D638" s="138">
        <v>20</v>
      </c>
      <c r="E638" s="139">
        <v>2</v>
      </c>
      <c r="F638" s="139">
        <v>5</v>
      </c>
      <c r="G638" s="139">
        <v>5</v>
      </c>
      <c r="H638" s="139">
        <v>8</v>
      </c>
    </row>
    <row r="639" spans="1:8" ht="15.75" hidden="1" customHeight="1" outlineLevel="2">
      <c r="B639" s="147" t="s">
        <v>196</v>
      </c>
      <c r="C639" s="148" t="s">
        <v>116</v>
      </c>
      <c r="D639" s="138">
        <v>5</v>
      </c>
      <c r="E639" s="139"/>
      <c r="F639" s="139">
        <v>1</v>
      </c>
      <c r="G639" s="139">
        <v>1</v>
      </c>
      <c r="H639" s="139">
        <v>3</v>
      </c>
    </row>
    <row r="640" spans="1:8" ht="15.75" hidden="1" customHeight="1" outlineLevel="2">
      <c r="B640" s="147" t="s">
        <v>196</v>
      </c>
      <c r="C640" s="148" t="s">
        <v>117</v>
      </c>
      <c r="D640" s="138">
        <v>10</v>
      </c>
      <c r="E640" s="139"/>
      <c r="F640" s="139">
        <v>3</v>
      </c>
      <c r="G640" s="139">
        <v>3</v>
      </c>
      <c r="H640" s="139">
        <v>4</v>
      </c>
    </row>
    <row r="641" spans="1:8" ht="15.75" hidden="1" customHeight="1" outlineLevel="2">
      <c r="B641" s="147" t="s">
        <v>196</v>
      </c>
      <c r="C641" s="148" t="s">
        <v>118</v>
      </c>
      <c r="D641" s="138">
        <v>10</v>
      </c>
      <c r="E641" s="139">
        <v>4</v>
      </c>
      <c r="F641" s="139">
        <v>3</v>
      </c>
      <c r="G641" s="139">
        <v>3</v>
      </c>
      <c r="H641" s="139">
        <v>0</v>
      </c>
    </row>
    <row r="642" spans="1:8" ht="15.75" hidden="1" customHeight="1" outlineLevel="2">
      <c r="B642" s="147" t="s">
        <v>196</v>
      </c>
      <c r="C642" s="148" t="s">
        <v>119</v>
      </c>
      <c r="D642" s="138"/>
      <c r="E642" s="139"/>
      <c r="F642" s="139"/>
      <c r="G642" s="139"/>
      <c r="H642" s="139"/>
    </row>
    <row r="643" spans="1:8" ht="15.75" hidden="1" customHeight="1" outlineLevel="2">
      <c r="B643" s="147" t="s">
        <v>196</v>
      </c>
      <c r="C643" s="148" t="s">
        <v>120</v>
      </c>
      <c r="D643" s="138">
        <v>770</v>
      </c>
      <c r="E643" s="139">
        <v>126</v>
      </c>
      <c r="F643" s="139">
        <v>192</v>
      </c>
      <c r="G643" s="139">
        <v>193</v>
      </c>
      <c r="H643" s="139">
        <v>259</v>
      </c>
    </row>
    <row r="644" spans="1:8" ht="15.75" hidden="1" customHeight="1" outlineLevel="2">
      <c r="B644" s="147" t="s">
        <v>196</v>
      </c>
      <c r="C644" s="148" t="s">
        <v>121</v>
      </c>
      <c r="D644" s="138">
        <v>10</v>
      </c>
      <c r="E644" s="139">
        <v>2</v>
      </c>
      <c r="F644" s="139">
        <v>3</v>
      </c>
      <c r="G644" s="139">
        <v>3</v>
      </c>
      <c r="H644" s="139">
        <v>2</v>
      </c>
    </row>
    <row r="645" spans="1:8" ht="15.75" hidden="1" customHeight="1" outlineLevel="2">
      <c r="B645" s="147" t="s">
        <v>196</v>
      </c>
      <c r="C645" s="148" t="s">
        <v>122</v>
      </c>
      <c r="D645" s="138">
        <v>140</v>
      </c>
      <c r="E645" s="139">
        <v>1</v>
      </c>
      <c r="F645" s="139">
        <v>35</v>
      </c>
      <c r="G645" s="139">
        <v>35</v>
      </c>
      <c r="H645" s="139">
        <v>69</v>
      </c>
    </row>
    <row r="646" spans="1:8" ht="15.75" hidden="1" customHeight="1" outlineLevel="2">
      <c r="B646" s="147" t="s">
        <v>196</v>
      </c>
      <c r="C646" s="148" t="s">
        <v>123</v>
      </c>
      <c r="D646" s="138">
        <v>1720</v>
      </c>
      <c r="E646" s="139">
        <v>206</v>
      </c>
      <c r="F646" s="139">
        <v>430</v>
      </c>
      <c r="G646" s="139">
        <v>429</v>
      </c>
      <c r="H646" s="139">
        <v>655</v>
      </c>
    </row>
    <row r="647" spans="1:8" ht="15.75" hidden="1" customHeight="1" outlineLevel="2">
      <c r="B647" s="147" t="s">
        <v>196</v>
      </c>
      <c r="C647" s="148" t="s">
        <v>124</v>
      </c>
      <c r="D647" s="138"/>
      <c r="E647" s="139"/>
      <c r="F647" s="139"/>
      <c r="G647" s="139"/>
      <c r="H647" s="139"/>
    </row>
    <row r="648" spans="1:8" ht="15.75" hidden="1" customHeight="1" outlineLevel="2">
      <c r="B648" s="147" t="s">
        <v>196</v>
      </c>
      <c r="C648" s="148" t="s">
        <v>125</v>
      </c>
      <c r="D648" s="138"/>
      <c r="E648" s="139"/>
      <c r="F648" s="139"/>
      <c r="G648" s="139"/>
      <c r="H648" s="139"/>
    </row>
    <row r="649" spans="1:8" ht="15.75" customHeight="1" outlineLevel="1" collapsed="1">
      <c r="A649" s="135">
        <v>1</v>
      </c>
      <c r="B649" s="150" t="s">
        <v>197</v>
      </c>
      <c r="C649" s="148">
        <v>0</v>
      </c>
      <c r="D649" s="138">
        <v>3982</v>
      </c>
      <c r="E649" s="140">
        <v>520</v>
      </c>
      <c r="F649" s="140">
        <v>996</v>
      </c>
      <c r="G649" s="140">
        <v>996</v>
      </c>
      <c r="H649" s="140">
        <v>1470</v>
      </c>
    </row>
    <row r="650" spans="1:8" ht="15.75" hidden="1" customHeight="1" outlineLevel="2">
      <c r="B650" s="147" t="s">
        <v>15</v>
      </c>
      <c r="C650" s="148" t="s">
        <v>112</v>
      </c>
      <c r="D650" s="138">
        <v>1998</v>
      </c>
      <c r="E650" s="139">
        <v>464</v>
      </c>
      <c r="F650" s="139">
        <v>540</v>
      </c>
      <c r="G650" s="139">
        <v>450</v>
      </c>
      <c r="H650" s="139">
        <v>544</v>
      </c>
    </row>
    <row r="651" spans="1:8" ht="15.75" hidden="1" customHeight="1" outlineLevel="2">
      <c r="B651" s="147" t="s">
        <v>15</v>
      </c>
      <c r="C651" s="148" t="s">
        <v>113</v>
      </c>
      <c r="D651" s="138">
        <v>504</v>
      </c>
      <c r="E651" s="139"/>
      <c r="F651" s="139">
        <v>340</v>
      </c>
      <c r="G651" s="139">
        <v>80</v>
      </c>
      <c r="H651" s="139">
        <v>84</v>
      </c>
    </row>
    <row r="652" spans="1:8" ht="15.75" hidden="1" customHeight="1" outlineLevel="2">
      <c r="B652" s="147" t="s">
        <v>15</v>
      </c>
      <c r="C652" s="148" t="s">
        <v>114</v>
      </c>
      <c r="D652" s="138"/>
      <c r="E652" s="139"/>
      <c r="F652" s="139"/>
      <c r="G652" s="139"/>
      <c r="H652" s="139"/>
    </row>
    <row r="653" spans="1:8" ht="15.75" hidden="1" customHeight="1" outlineLevel="2">
      <c r="B653" s="147" t="s">
        <v>15</v>
      </c>
      <c r="C653" s="148" t="s">
        <v>115</v>
      </c>
      <c r="D653" s="138"/>
      <c r="E653" s="139"/>
      <c r="F653" s="139"/>
      <c r="G653" s="139"/>
      <c r="H653" s="139"/>
    </row>
    <row r="654" spans="1:8" ht="15.75" hidden="1" customHeight="1" outlineLevel="2">
      <c r="B654" s="147" t="s">
        <v>15</v>
      </c>
      <c r="C654" s="148" t="s">
        <v>116</v>
      </c>
      <c r="D654" s="138">
        <v>42</v>
      </c>
      <c r="E654" s="139">
        <v>20</v>
      </c>
      <c r="F654" s="139">
        <v>8</v>
      </c>
      <c r="G654" s="139">
        <v>8</v>
      </c>
      <c r="H654" s="139">
        <v>6</v>
      </c>
    </row>
    <row r="655" spans="1:8" ht="15.75" hidden="1" customHeight="1" outlineLevel="2">
      <c r="B655" s="147" t="s">
        <v>15</v>
      </c>
      <c r="C655" s="148" t="s">
        <v>117</v>
      </c>
      <c r="D655" s="138"/>
      <c r="E655" s="139"/>
      <c r="F655" s="139"/>
      <c r="G655" s="139"/>
      <c r="H655" s="139"/>
    </row>
    <row r="656" spans="1:8" ht="15.75" hidden="1" customHeight="1" outlineLevel="2">
      <c r="B656" s="147" t="s">
        <v>15</v>
      </c>
      <c r="C656" s="148" t="s">
        <v>118</v>
      </c>
      <c r="D656" s="138"/>
      <c r="E656" s="139"/>
      <c r="F656" s="139"/>
      <c r="G656" s="139"/>
      <c r="H656" s="139"/>
    </row>
    <row r="657" spans="1:8" ht="15.75" hidden="1" customHeight="1" outlineLevel="2">
      <c r="B657" s="147" t="s">
        <v>15</v>
      </c>
      <c r="C657" s="148" t="s">
        <v>119</v>
      </c>
      <c r="D657" s="138"/>
      <c r="E657" s="139"/>
      <c r="F657" s="139"/>
      <c r="G657" s="139"/>
      <c r="H657" s="139"/>
    </row>
    <row r="658" spans="1:8" ht="15.75" hidden="1" customHeight="1" outlineLevel="2">
      <c r="B658" s="147" t="s">
        <v>15</v>
      </c>
      <c r="C658" s="148" t="s">
        <v>120</v>
      </c>
      <c r="D658" s="138">
        <v>1045</v>
      </c>
      <c r="E658" s="139">
        <v>275</v>
      </c>
      <c r="F658" s="139">
        <v>510</v>
      </c>
      <c r="G658" s="139">
        <v>110</v>
      </c>
      <c r="H658" s="139">
        <v>150</v>
      </c>
    </row>
    <row r="659" spans="1:8" ht="15.75" hidden="1" customHeight="1" outlineLevel="2">
      <c r="B659" s="147" t="s">
        <v>15</v>
      </c>
      <c r="C659" s="148" t="s">
        <v>121</v>
      </c>
      <c r="D659" s="138"/>
      <c r="E659" s="139"/>
      <c r="F659" s="139"/>
      <c r="G659" s="139"/>
      <c r="H659" s="139"/>
    </row>
    <row r="660" spans="1:8" ht="15.75" hidden="1" customHeight="1" outlineLevel="2">
      <c r="B660" s="147" t="s">
        <v>15</v>
      </c>
      <c r="C660" s="148" t="s">
        <v>122</v>
      </c>
      <c r="D660" s="138"/>
      <c r="E660" s="139"/>
      <c r="F660" s="139"/>
      <c r="G660" s="139"/>
      <c r="H660" s="139"/>
    </row>
    <row r="661" spans="1:8" ht="15.75" hidden="1" customHeight="1" outlineLevel="2">
      <c r="B661" s="147" t="s">
        <v>15</v>
      </c>
      <c r="C661" s="148" t="s">
        <v>123</v>
      </c>
      <c r="D661" s="138">
        <v>2234</v>
      </c>
      <c r="E661" s="139">
        <v>336</v>
      </c>
      <c r="F661" s="139">
        <v>610</v>
      </c>
      <c r="G661" s="139">
        <v>660</v>
      </c>
      <c r="H661" s="139">
        <v>628</v>
      </c>
    </row>
    <row r="662" spans="1:8" ht="15.75" hidden="1" customHeight="1" outlineLevel="2">
      <c r="B662" s="147" t="s">
        <v>15</v>
      </c>
      <c r="C662" s="148" t="s">
        <v>124</v>
      </c>
      <c r="D662" s="138"/>
      <c r="E662" s="139"/>
      <c r="F662" s="139"/>
      <c r="G662" s="139"/>
      <c r="H662" s="139"/>
    </row>
    <row r="663" spans="1:8" ht="15.75" hidden="1" customHeight="1" outlineLevel="2">
      <c r="B663" s="147" t="s">
        <v>15</v>
      </c>
      <c r="C663" s="148" t="s">
        <v>125</v>
      </c>
      <c r="D663" s="138"/>
      <c r="E663" s="139"/>
      <c r="F663" s="139"/>
      <c r="G663" s="139"/>
      <c r="H663" s="139"/>
    </row>
    <row r="664" spans="1:8" ht="15.75" customHeight="1" outlineLevel="1" collapsed="1">
      <c r="A664" s="135">
        <v>1</v>
      </c>
      <c r="B664" s="150" t="s">
        <v>14</v>
      </c>
      <c r="C664" s="148">
        <v>0</v>
      </c>
      <c r="D664" s="138">
        <v>5823</v>
      </c>
      <c r="E664" s="140">
        <v>1095</v>
      </c>
      <c r="F664" s="140">
        <v>2008</v>
      </c>
      <c r="G664" s="140">
        <v>1308</v>
      </c>
      <c r="H664" s="140">
        <v>1412</v>
      </c>
    </row>
    <row r="665" spans="1:8" ht="15.75" hidden="1" customHeight="1" outlineLevel="2">
      <c r="B665" s="147" t="s">
        <v>198</v>
      </c>
      <c r="C665" s="148" t="s">
        <v>112</v>
      </c>
      <c r="D665" s="138">
        <v>1800</v>
      </c>
      <c r="E665" s="139">
        <v>368</v>
      </c>
      <c r="F665" s="139">
        <v>532</v>
      </c>
      <c r="G665" s="139">
        <v>450</v>
      </c>
      <c r="H665" s="139">
        <v>450</v>
      </c>
    </row>
    <row r="666" spans="1:8" ht="15.75" hidden="1" customHeight="1" outlineLevel="2">
      <c r="B666" s="147" t="s">
        <v>198</v>
      </c>
      <c r="C666" s="148" t="s">
        <v>113</v>
      </c>
      <c r="D666" s="138"/>
      <c r="E666" s="139"/>
      <c r="F666" s="139"/>
      <c r="G666" s="139"/>
      <c r="H666" s="139"/>
    </row>
    <row r="667" spans="1:8" ht="15.75" hidden="1" customHeight="1" outlineLevel="2">
      <c r="B667" s="147" t="s">
        <v>198</v>
      </c>
      <c r="C667" s="148" t="s">
        <v>114</v>
      </c>
      <c r="D667" s="138"/>
      <c r="E667" s="139"/>
      <c r="F667" s="139"/>
      <c r="G667" s="139"/>
      <c r="H667" s="139"/>
    </row>
    <row r="668" spans="1:8" ht="15.75" hidden="1" customHeight="1" outlineLevel="2">
      <c r="B668" s="147" t="s">
        <v>198</v>
      </c>
      <c r="C668" s="148" t="s">
        <v>115</v>
      </c>
      <c r="D668" s="138"/>
      <c r="E668" s="139"/>
      <c r="F668" s="139"/>
      <c r="G668" s="139"/>
      <c r="H668" s="139"/>
    </row>
    <row r="669" spans="1:8" ht="15.75" hidden="1" customHeight="1" outlineLevel="2">
      <c r="B669" s="147" t="s">
        <v>198</v>
      </c>
      <c r="C669" s="148" t="s">
        <v>116</v>
      </c>
      <c r="D669" s="138"/>
      <c r="E669" s="139"/>
      <c r="F669" s="139"/>
      <c r="G669" s="139"/>
      <c r="H669" s="139"/>
    </row>
    <row r="670" spans="1:8" ht="15.75" hidden="1" customHeight="1" outlineLevel="2">
      <c r="B670" s="147" t="s">
        <v>198</v>
      </c>
      <c r="C670" s="148" t="s">
        <v>117</v>
      </c>
      <c r="D670" s="138"/>
      <c r="E670" s="139"/>
      <c r="F670" s="139"/>
      <c r="G670" s="139"/>
      <c r="H670" s="139"/>
    </row>
    <row r="671" spans="1:8" ht="15.75" hidden="1" customHeight="1" outlineLevel="2">
      <c r="B671" s="147" t="s">
        <v>198</v>
      </c>
      <c r="C671" s="148" t="s">
        <v>118</v>
      </c>
      <c r="D671" s="138"/>
      <c r="E671" s="139"/>
      <c r="F671" s="139"/>
      <c r="G671" s="139"/>
      <c r="H671" s="139"/>
    </row>
    <row r="672" spans="1:8" ht="15.75" hidden="1" customHeight="1" outlineLevel="2">
      <c r="B672" s="147" t="s">
        <v>198</v>
      </c>
      <c r="C672" s="148" t="s">
        <v>119</v>
      </c>
      <c r="D672" s="138"/>
      <c r="E672" s="139"/>
      <c r="F672" s="139"/>
      <c r="G672" s="139"/>
      <c r="H672" s="139"/>
    </row>
    <row r="673" spans="1:8" ht="15.75" hidden="1" customHeight="1" outlineLevel="2">
      <c r="B673" s="147" t="s">
        <v>198</v>
      </c>
      <c r="C673" s="148" t="s">
        <v>120</v>
      </c>
      <c r="D673" s="138"/>
      <c r="E673" s="139"/>
      <c r="F673" s="139"/>
      <c r="G673" s="139"/>
      <c r="H673" s="139"/>
    </row>
    <row r="674" spans="1:8" ht="15.75" hidden="1" customHeight="1" outlineLevel="2">
      <c r="B674" s="147" t="s">
        <v>198</v>
      </c>
      <c r="C674" s="148" t="s">
        <v>121</v>
      </c>
      <c r="D674" s="138"/>
      <c r="E674" s="139"/>
      <c r="F674" s="139"/>
      <c r="G674" s="139"/>
      <c r="H674" s="139"/>
    </row>
    <row r="675" spans="1:8" ht="15.75" hidden="1" customHeight="1" outlineLevel="2">
      <c r="B675" s="147" t="s">
        <v>198</v>
      </c>
      <c r="C675" s="148" t="s">
        <v>122</v>
      </c>
      <c r="D675" s="138"/>
      <c r="E675" s="139"/>
      <c r="F675" s="139"/>
      <c r="G675" s="139"/>
      <c r="H675" s="139"/>
    </row>
    <row r="676" spans="1:8" ht="15.75" hidden="1" customHeight="1" outlineLevel="2">
      <c r="B676" s="147" t="s">
        <v>198</v>
      </c>
      <c r="C676" s="148" t="s">
        <v>123</v>
      </c>
      <c r="D676" s="138"/>
      <c r="E676" s="139"/>
      <c r="F676" s="139"/>
      <c r="G676" s="139"/>
      <c r="H676" s="139"/>
    </row>
    <row r="677" spans="1:8" ht="15.75" hidden="1" customHeight="1" outlineLevel="2">
      <c r="B677" s="147" t="s">
        <v>198</v>
      </c>
      <c r="C677" s="148" t="s">
        <v>124</v>
      </c>
      <c r="D677" s="138"/>
      <c r="E677" s="139"/>
      <c r="F677" s="139"/>
      <c r="G677" s="139"/>
      <c r="H677" s="139"/>
    </row>
    <row r="678" spans="1:8" ht="15.75" hidden="1" customHeight="1" outlineLevel="2">
      <c r="B678" s="147" t="s">
        <v>198</v>
      </c>
      <c r="C678" s="148" t="s">
        <v>125</v>
      </c>
      <c r="D678" s="138"/>
      <c r="E678" s="139"/>
      <c r="F678" s="139"/>
      <c r="G678" s="139"/>
      <c r="H678" s="139"/>
    </row>
    <row r="679" spans="1:8" ht="15.75" customHeight="1" outlineLevel="1" collapsed="1">
      <c r="A679" s="135">
        <v>1</v>
      </c>
      <c r="B679" s="150" t="s">
        <v>199</v>
      </c>
      <c r="C679" s="148">
        <v>0</v>
      </c>
      <c r="D679" s="138">
        <v>1800</v>
      </c>
      <c r="E679" s="140">
        <v>368</v>
      </c>
      <c r="F679" s="140">
        <v>532</v>
      </c>
      <c r="G679" s="140">
        <v>450</v>
      </c>
      <c r="H679" s="140">
        <v>450</v>
      </c>
    </row>
    <row r="680" spans="1:8" ht="15.75" hidden="1" customHeight="1" outlineLevel="2">
      <c r="B680" s="147" t="s">
        <v>200</v>
      </c>
      <c r="C680" s="148" t="s">
        <v>112</v>
      </c>
      <c r="D680" s="138">
        <v>400</v>
      </c>
      <c r="E680" s="139">
        <v>68</v>
      </c>
      <c r="F680" s="139">
        <v>115</v>
      </c>
      <c r="G680" s="139">
        <v>115</v>
      </c>
      <c r="H680" s="142">
        <v>102</v>
      </c>
    </row>
    <row r="681" spans="1:8" ht="15.75" hidden="1" customHeight="1" outlineLevel="2">
      <c r="B681" s="147" t="s">
        <v>200</v>
      </c>
      <c r="C681" s="148" t="s">
        <v>113</v>
      </c>
      <c r="D681" s="138"/>
      <c r="E681" s="139"/>
      <c r="F681" s="139"/>
      <c r="G681" s="139"/>
      <c r="H681" s="139"/>
    </row>
    <row r="682" spans="1:8" ht="15.75" hidden="1" customHeight="1" outlineLevel="2">
      <c r="B682" s="147" t="s">
        <v>200</v>
      </c>
      <c r="C682" s="148" t="s">
        <v>114</v>
      </c>
      <c r="D682" s="138"/>
      <c r="E682" s="139"/>
      <c r="F682" s="139"/>
      <c r="G682" s="139"/>
      <c r="H682" s="139"/>
    </row>
    <row r="683" spans="1:8" ht="15.75" hidden="1" customHeight="1" outlineLevel="2">
      <c r="B683" s="147" t="s">
        <v>200</v>
      </c>
      <c r="C683" s="148" t="s">
        <v>115</v>
      </c>
      <c r="D683" s="138">
        <v>2</v>
      </c>
      <c r="E683" s="139"/>
      <c r="F683" s="139">
        <v>1</v>
      </c>
      <c r="G683" s="139">
        <v>1</v>
      </c>
      <c r="H683" s="139"/>
    </row>
    <row r="684" spans="1:8" ht="15.75" hidden="1" customHeight="1" outlineLevel="2">
      <c r="B684" s="147" t="s">
        <v>200</v>
      </c>
      <c r="C684" s="148" t="s">
        <v>116</v>
      </c>
      <c r="D684" s="138">
        <v>3</v>
      </c>
      <c r="E684" s="139"/>
      <c r="F684" s="139">
        <v>1</v>
      </c>
      <c r="G684" s="139">
        <v>1</v>
      </c>
      <c r="H684" s="139">
        <v>1</v>
      </c>
    </row>
    <row r="685" spans="1:8" ht="15.75" hidden="1" customHeight="1" outlineLevel="2">
      <c r="B685" s="147" t="s">
        <v>200</v>
      </c>
      <c r="C685" s="148" t="s">
        <v>117</v>
      </c>
      <c r="D685" s="138"/>
      <c r="E685" s="139"/>
      <c r="F685" s="139"/>
      <c r="G685" s="139"/>
      <c r="H685" s="139"/>
    </row>
    <row r="686" spans="1:8" ht="15.75" hidden="1" customHeight="1" outlineLevel="2">
      <c r="B686" s="147" t="s">
        <v>200</v>
      </c>
      <c r="C686" s="148" t="s">
        <v>118</v>
      </c>
      <c r="D686" s="138"/>
      <c r="E686" s="139"/>
      <c r="F686" s="139"/>
      <c r="G686" s="139"/>
      <c r="H686" s="139"/>
    </row>
    <row r="687" spans="1:8" ht="15.75" hidden="1" customHeight="1" outlineLevel="2">
      <c r="B687" s="147" t="s">
        <v>200</v>
      </c>
      <c r="C687" s="148" t="s">
        <v>119</v>
      </c>
      <c r="D687" s="138"/>
      <c r="E687" s="139"/>
      <c r="F687" s="139"/>
      <c r="G687" s="139"/>
      <c r="H687" s="139"/>
    </row>
    <row r="688" spans="1:8" ht="15.75" hidden="1" customHeight="1" outlineLevel="2">
      <c r="B688" s="147" t="s">
        <v>200</v>
      </c>
      <c r="C688" s="148" t="s">
        <v>120</v>
      </c>
      <c r="D688" s="138">
        <v>14</v>
      </c>
      <c r="E688" s="139">
        <v>2</v>
      </c>
      <c r="F688" s="139">
        <v>4</v>
      </c>
      <c r="G688" s="139">
        <v>4</v>
      </c>
      <c r="H688" s="139">
        <v>4</v>
      </c>
    </row>
    <row r="689" spans="1:8" ht="15.75" hidden="1" customHeight="1" outlineLevel="2">
      <c r="B689" s="147" t="s">
        <v>200</v>
      </c>
      <c r="C689" s="148" t="s">
        <v>121</v>
      </c>
      <c r="D689" s="138"/>
      <c r="E689" s="139"/>
      <c r="F689" s="139"/>
      <c r="G689" s="139"/>
      <c r="H689" s="139"/>
    </row>
    <row r="690" spans="1:8" ht="31.5" hidden="1" customHeight="1" outlineLevel="2">
      <c r="B690" s="147" t="s">
        <v>200</v>
      </c>
      <c r="C690" s="148" t="s">
        <v>122</v>
      </c>
      <c r="D690" s="138">
        <v>163</v>
      </c>
      <c r="E690" s="139">
        <v>50</v>
      </c>
      <c r="F690" s="139">
        <v>49</v>
      </c>
      <c r="G690" s="139">
        <v>32</v>
      </c>
      <c r="H690" s="142">
        <v>32</v>
      </c>
    </row>
    <row r="691" spans="1:8" ht="23.25" hidden="1" customHeight="1" outlineLevel="2">
      <c r="B691" s="147" t="s">
        <v>200</v>
      </c>
      <c r="C691" s="148" t="s">
        <v>123</v>
      </c>
      <c r="D691" s="138">
        <v>362</v>
      </c>
      <c r="E691" s="139">
        <v>96</v>
      </c>
      <c r="F691" s="139">
        <v>96</v>
      </c>
      <c r="G691" s="139">
        <v>85</v>
      </c>
      <c r="H691" s="139">
        <v>85</v>
      </c>
    </row>
    <row r="692" spans="1:8" ht="15.75" hidden="1" customHeight="1" outlineLevel="2">
      <c r="B692" s="147" t="s">
        <v>200</v>
      </c>
      <c r="C692" s="148" t="s">
        <v>124</v>
      </c>
      <c r="D692" s="138"/>
      <c r="E692" s="139"/>
      <c r="F692" s="139"/>
      <c r="G692" s="139"/>
      <c r="H692" s="139"/>
    </row>
    <row r="693" spans="1:8" ht="15.75" hidden="1" customHeight="1" outlineLevel="2">
      <c r="B693" s="147" t="s">
        <v>200</v>
      </c>
      <c r="C693" s="148" t="s">
        <v>125</v>
      </c>
      <c r="D693" s="138"/>
      <c r="E693" s="139"/>
      <c r="F693" s="139"/>
      <c r="G693" s="139"/>
      <c r="H693" s="139"/>
    </row>
    <row r="694" spans="1:8" ht="15.75" customHeight="1" outlineLevel="1" collapsed="1">
      <c r="A694" s="135">
        <v>1</v>
      </c>
      <c r="B694" s="150" t="s">
        <v>201</v>
      </c>
      <c r="C694" s="148">
        <v>0</v>
      </c>
      <c r="D694" s="138">
        <v>944</v>
      </c>
      <c r="E694" s="140">
        <v>216</v>
      </c>
      <c r="F694" s="140">
        <v>266</v>
      </c>
      <c r="G694" s="140">
        <v>238</v>
      </c>
      <c r="H694" s="140">
        <v>224</v>
      </c>
    </row>
    <row r="695" spans="1:8" ht="15.75" hidden="1" customHeight="1" outlineLevel="2">
      <c r="B695" s="147" t="s">
        <v>104</v>
      </c>
      <c r="C695" s="148" t="s">
        <v>112</v>
      </c>
      <c r="D695" s="138"/>
      <c r="E695" s="139"/>
      <c r="F695" s="139"/>
      <c r="G695" s="139"/>
      <c r="H695" s="139"/>
    </row>
    <row r="696" spans="1:8" ht="15.75" hidden="1" customHeight="1" outlineLevel="2">
      <c r="B696" s="147" t="s">
        <v>104</v>
      </c>
      <c r="C696" s="148" t="s">
        <v>113</v>
      </c>
      <c r="D696" s="138"/>
      <c r="E696" s="139"/>
      <c r="F696" s="139"/>
      <c r="G696" s="139"/>
      <c r="H696" s="139"/>
    </row>
    <row r="697" spans="1:8" ht="15.75" hidden="1" customHeight="1" outlineLevel="2">
      <c r="B697" s="147" t="s">
        <v>104</v>
      </c>
      <c r="C697" s="148" t="s">
        <v>114</v>
      </c>
      <c r="D697" s="138"/>
      <c r="E697" s="139"/>
      <c r="F697" s="139"/>
      <c r="G697" s="139"/>
      <c r="H697" s="139"/>
    </row>
    <row r="698" spans="1:8" ht="15.75" hidden="1" customHeight="1" outlineLevel="2">
      <c r="B698" s="147" t="s">
        <v>104</v>
      </c>
      <c r="C698" s="148" t="s">
        <v>115</v>
      </c>
      <c r="D698" s="138"/>
      <c r="E698" s="139"/>
      <c r="F698" s="139"/>
      <c r="G698" s="139"/>
      <c r="H698" s="139"/>
    </row>
    <row r="699" spans="1:8" ht="15.75" hidden="1" customHeight="1" outlineLevel="2">
      <c r="B699" s="147" t="s">
        <v>104</v>
      </c>
      <c r="C699" s="148" t="s">
        <v>116</v>
      </c>
      <c r="D699" s="138"/>
      <c r="E699" s="139"/>
      <c r="F699" s="139"/>
      <c r="G699" s="139"/>
      <c r="H699" s="139"/>
    </row>
    <row r="700" spans="1:8" ht="15.75" hidden="1" customHeight="1" outlineLevel="2">
      <c r="B700" s="147" t="s">
        <v>104</v>
      </c>
      <c r="C700" s="148" t="s">
        <v>117</v>
      </c>
      <c r="D700" s="138"/>
      <c r="E700" s="139"/>
      <c r="F700" s="139"/>
      <c r="G700" s="139"/>
      <c r="H700" s="139"/>
    </row>
    <row r="701" spans="1:8" ht="15.75" hidden="1" customHeight="1" outlineLevel="2">
      <c r="B701" s="147" t="s">
        <v>104</v>
      </c>
      <c r="C701" s="148" t="s">
        <v>118</v>
      </c>
      <c r="D701" s="138"/>
      <c r="E701" s="139"/>
      <c r="F701" s="139"/>
      <c r="G701" s="139"/>
      <c r="H701" s="139"/>
    </row>
    <row r="702" spans="1:8" ht="15.75" hidden="1" customHeight="1" outlineLevel="2">
      <c r="B702" s="147" t="s">
        <v>104</v>
      </c>
      <c r="C702" s="148" t="s">
        <v>119</v>
      </c>
      <c r="D702" s="138"/>
      <c r="E702" s="139"/>
      <c r="F702" s="139"/>
      <c r="G702" s="139"/>
      <c r="H702" s="139"/>
    </row>
    <row r="703" spans="1:8" ht="15.75" hidden="1" customHeight="1" outlineLevel="2">
      <c r="B703" s="147" t="s">
        <v>104</v>
      </c>
      <c r="C703" s="148" t="s">
        <v>120</v>
      </c>
      <c r="D703" s="138"/>
      <c r="E703" s="139"/>
      <c r="F703" s="139"/>
      <c r="G703" s="139"/>
      <c r="H703" s="139"/>
    </row>
    <row r="704" spans="1:8" ht="15.75" hidden="1" customHeight="1" outlineLevel="2">
      <c r="B704" s="147" t="s">
        <v>104</v>
      </c>
      <c r="C704" s="148" t="s">
        <v>121</v>
      </c>
      <c r="D704" s="138"/>
      <c r="E704" s="139"/>
      <c r="F704" s="139"/>
      <c r="G704" s="139"/>
      <c r="H704" s="139"/>
    </row>
    <row r="705" spans="1:8" ht="15.75" hidden="1" customHeight="1" outlineLevel="2">
      <c r="B705" s="147" t="s">
        <v>104</v>
      </c>
      <c r="C705" s="148" t="s">
        <v>122</v>
      </c>
      <c r="D705" s="138"/>
      <c r="E705" s="139"/>
      <c r="F705" s="139"/>
      <c r="G705" s="139"/>
      <c r="H705" s="139"/>
    </row>
    <row r="706" spans="1:8" ht="15.75" hidden="1" customHeight="1" outlineLevel="2">
      <c r="B706" s="147" t="s">
        <v>104</v>
      </c>
      <c r="C706" s="148" t="s">
        <v>123</v>
      </c>
      <c r="D706" s="138"/>
      <c r="E706" s="139"/>
      <c r="F706" s="139"/>
      <c r="G706" s="139"/>
      <c r="H706" s="139"/>
    </row>
    <row r="707" spans="1:8" ht="15.75" hidden="1" customHeight="1" outlineLevel="2">
      <c r="B707" s="147" t="s">
        <v>104</v>
      </c>
      <c r="C707" s="148" t="s">
        <v>124</v>
      </c>
      <c r="D707" s="138"/>
      <c r="E707" s="139"/>
      <c r="F707" s="139"/>
      <c r="G707" s="139"/>
      <c r="H707" s="139"/>
    </row>
    <row r="708" spans="1:8" ht="15.75" hidden="1" customHeight="1" outlineLevel="2">
      <c r="B708" s="152" t="s">
        <v>104</v>
      </c>
      <c r="C708" s="148" t="s">
        <v>125</v>
      </c>
      <c r="D708" s="143"/>
      <c r="E708" s="144"/>
      <c r="F708" s="144"/>
      <c r="G708" s="144"/>
      <c r="H708" s="144"/>
    </row>
    <row r="709" spans="1:8" ht="15.75" customHeight="1" outlineLevel="1" collapsed="1">
      <c r="A709" s="135">
        <v>1</v>
      </c>
      <c r="B709" s="150" t="s">
        <v>202</v>
      </c>
      <c r="C709" s="153">
        <v>0</v>
      </c>
      <c r="D709" s="138">
        <v>0</v>
      </c>
      <c r="E709" s="139">
        <v>0</v>
      </c>
      <c r="F709" s="139">
        <v>0</v>
      </c>
      <c r="G709" s="139">
        <v>0</v>
      </c>
      <c r="H709" s="139">
        <v>0</v>
      </c>
    </row>
    <row r="710" spans="1:8">
      <c r="A710" s="135">
        <v>1</v>
      </c>
      <c r="B710" s="150" t="s">
        <v>2</v>
      </c>
      <c r="C710" s="153">
        <v>0</v>
      </c>
      <c r="D710" s="138">
        <v>98544</v>
      </c>
      <c r="E710" s="140">
        <v>13919</v>
      </c>
      <c r="F710" s="140">
        <v>25946</v>
      </c>
      <c r="G710" s="140">
        <v>24673</v>
      </c>
      <c r="H710" s="140">
        <v>34006</v>
      </c>
    </row>
  </sheetData>
  <autoFilter ref="A4:H709"/>
  <mergeCells count="2">
    <mergeCell ref="B2:D2"/>
    <mergeCell ref="B3:D3"/>
  </mergeCells>
  <conditionalFormatting sqref="E4:H4">
    <cfRule type="expression" dxfId="705" priority="13">
      <formula>$C4=3</formula>
    </cfRule>
    <cfRule type="expression" dxfId="704" priority="14">
      <formula>$C4=2</formula>
    </cfRule>
  </conditionalFormatting>
  <conditionalFormatting sqref="A1:XFD1048576">
    <cfRule type="expression" dxfId="703" priority="12">
      <formula>$A1=1</formula>
    </cfRule>
  </conditionalFormatting>
  <pageMargins left="0.11811023622047245" right="0.11811023622047245" top="0.74803149606299213" bottom="0.74803149606299213" header="0.31496062992125984" footer="0.31496062992125984"/>
  <pageSetup paperSize="9" scale="70" fitToHeight="25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AW1194"/>
  <sheetViews>
    <sheetView zoomScaleNormal="100" zoomScaleSheetLayoutView="85" workbookViewId="0">
      <pane xSplit="2" ySplit="5" topLeftCell="C6" activePane="bottomRight" state="frozen"/>
      <selection activeCell="J4" sqref="J4"/>
      <selection pane="topRight" activeCell="J4" sqref="J4"/>
      <selection pane="bottomLeft" activeCell="J4" sqref="J4"/>
      <selection pane="bottomRight" activeCell="J4" sqref="J4"/>
    </sheetView>
  </sheetViews>
  <sheetFormatPr defaultRowHeight="15"/>
  <cols>
    <col min="1" max="1" width="5" style="154" hidden="1" customWidth="1"/>
    <col min="2" max="2" width="56" style="86" customWidth="1"/>
    <col min="3" max="5" width="19" style="87" customWidth="1"/>
    <col min="6" max="6" width="6.5703125" style="87" customWidth="1"/>
    <col min="7" max="7" width="7.42578125" style="87" customWidth="1"/>
    <col min="8" max="9" width="6.5703125" style="87" customWidth="1"/>
    <col min="10" max="31" width="6.5703125" style="155" customWidth="1"/>
    <col min="32" max="32" width="6.7109375" style="155" customWidth="1"/>
    <col min="33" max="35" width="6.85546875" style="155" customWidth="1"/>
    <col min="36" max="36" width="7.28515625" style="155" customWidth="1"/>
    <col min="37" max="37" width="7.140625" style="155" customWidth="1"/>
    <col min="38" max="38" width="7.42578125" style="155" customWidth="1"/>
    <col min="39" max="48" width="6.5703125" style="155" customWidth="1"/>
    <col min="49" max="87" width="9.140625" style="155" customWidth="1"/>
    <col min="88" max="88" width="68.28515625" style="155" customWidth="1"/>
    <col min="89" max="97" width="0" style="155" hidden="1" customWidth="1"/>
    <col min="98" max="100" width="14.85546875" style="155" customWidth="1"/>
    <col min="101" max="103" width="0" style="155" hidden="1" customWidth="1"/>
    <col min="104" max="104" width="12.7109375" style="155" customWidth="1"/>
    <col min="105" max="105" width="14.85546875" style="155" customWidth="1"/>
    <col min="106" max="106" width="12.7109375" style="155" customWidth="1"/>
    <col min="107" max="107" width="12.42578125" style="155" customWidth="1"/>
    <col min="108" max="108" width="13.140625" style="155" customWidth="1"/>
    <col min="109" max="110" width="12.42578125" style="155" customWidth="1"/>
    <col min="111" max="114" width="12.7109375" style="155" customWidth="1"/>
    <col min="115" max="115" width="14.85546875" style="155" customWidth="1"/>
    <col min="116" max="116" width="12.7109375" style="155" customWidth="1"/>
    <col min="117" max="117" width="14.85546875" style="155" customWidth="1"/>
    <col min="118" max="121" width="12.7109375" style="155" customWidth="1"/>
    <col min="122" max="122" width="14.85546875" style="155" customWidth="1"/>
    <col min="123" max="124" width="12.7109375" style="155" customWidth="1"/>
    <col min="125" max="125" width="14.85546875" style="155" customWidth="1"/>
    <col min="126" max="126" width="12.7109375" style="155" customWidth="1"/>
    <col min="127" max="141" width="0" style="155" hidden="1" customWidth="1"/>
    <col min="142" max="142" width="9.140625" style="155" customWidth="1"/>
    <col min="143" max="143" width="12" style="155" customWidth="1"/>
    <col min="144" max="144" width="66.28515625" style="155" customWidth="1"/>
    <col min="145" max="151" width="0" style="155" hidden="1" customWidth="1"/>
    <col min="152" max="152" width="15.140625" style="155" customWidth="1"/>
    <col min="153" max="153" width="0" style="155" hidden="1" customWidth="1"/>
    <col min="154" max="154" width="16.5703125" style="155" customWidth="1"/>
    <col min="155" max="158" width="0" style="155" hidden="1" customWidth="1"/>
    <col min="159" max="258" width="9.140625" style="155"/>
    <col min="259" max="259" width="0" style="155" hidden="1" customWidth="1"/>
    <col min="260" max="260" width="56" style="155" customWidth="1"/>
    <col min="261" max="261" width="19" style="155" customWidth="1"/>
    <col min="262" max="262" width="6.5703125" style="155" customWidth="1"/>
    <col min="263" max="263" width="7.42578125" style="155" customWidth="1"/>
    <col min="264" max="287" width="6.5703125" style="155" customWidth="1"/>
    <col min="288" max="288" width="6.7109375" style="155" customWidth="1"/>
    <col min="289" max="291" width="6.85546875" style="155" customWidth="1"/>
    <col min="292" max="292" width="7.28515625" style="155" customWidth="1"/>
    <col min="293" max="293" width="7.140625" style="155" customWidth="1"/>
    <col min="294" max="294" width="7.42578125" style="155" customWidth="1"/>
    <col min="295" max="304" width="6.5703125" style="155" customWidth="1"/>
    <col min="305" max="343" width="9.140625" style="155" customWidth="1"/>
    <col min="344" max="344" width="68.28515625" style="155" customWidth="1"/>
    <col min="345" max="353" width="0" style="155" hidden="1" customWidth="1"/>
    <col min="354" max="356" width="14.85546875" style="155" customWidth="1"/>
    <col min="357" max="359" width="0" style="155" hidden="1" customWidth="1"/>
    <col min="360" max="360" width="12.7109375" style="155" customWidth="1"/>
    <col min="361" max="361" width="14.85546875" style="155" customWidth="1"/>
    <col min="362" max="362" width="12.7109375" style="155" customWidth="1"/>
    <col min="363" max="363" width="12.42578125" style="155" customWidth="1"/>
    <col min="364" max="364" width="13.140625" style="155" customWidth="1"/>
    <col min="365" max="366" width="12.42578125" style="155" customWidth="1"/>
    <col min="367" max="370" width="12.7109375" style="155" customWidth="1"/>
    <col min="371" max="371" width="14.85546875" style="155" customWidth="1"/>
    <col min="372" max="372" width="12.7109375" style="155" customWidth="1"/>
    <col min="373" max="373" width="14.85546875" style="155" customWidth="1"/>
    <col min="374" max="377" width="12.7109375" style="155" customWidth="1"/>
    <col min="378" max="378" width="14.85546875" style="155" customWidth="1"/>
    <col min="379" max="380" width="12.7109375" style="155" customWidth="1"/>
    <col min="381" max="381" width="14.85546875" style="155" customWidth="1"/>
    <col min="382" max="382" width="12.7109375" style="155" customWidth="1"/>
    <col min="383" max="397" width="0" style="155" hidden="1" customWidth="1"/>
    <col min="398" max="398" width="9.140625" style="155" customWidth="1"/>
    <col min="399" max="399" width="12" style="155" customWidth="1"/>
    <col min="400" max="400" width="66.28515625" style="155" customWidth="1"/>
    <col min="401" max="407" width="0" style="155" hidden="1" customWidth="1"/>
    <col min="408" max="408" width="15.140625" style="155" customWidth="1"/>
    <col min="409" max="409" width="0" style="155" hidden="1" customWidth="1"/>
    <col min="410" max="410" width="16.5703125" style="155" customWidth="1"/>
    <col min="411" max="414" width="0" style="155" hidden="1" customWidth="1"/>
    <col min="415" max="514" width="9.140625" style="155"/>
    <col min="515" max="515" width="0" style="155" hidden="1" customWidth="1"/>
    <col min="516" max="516" width="56" style="155" customWidth="1"/>
    <col min="517" max="517" width="19" style="155" customWidth="1"/>
    <col min="518" max="518" width="6.5703125" style="155" customWidth="1"/>
    <col min="519" max="519" width="7.42578125" style="155" customWidth="1"/>
    <col min="520" max="543" width="6.5703125" style="155" customWidth="1"/>
    <col min="544" max="544" width="6.7109375" style="155" customWidth="1"/>
    <col min="545" max="547" width="6.85546875" style="155" customWidth="1"/>
    <col min="548" max="548" width="7.28515625" style="155" customWidth="1"/>
    <col min="549" max="549" width="7.140625" style="155" customWidth="1"/>
    <col min="550" max="550" width="7.42578125" style="155" customWidth="1"/>
    <col min="551" max="560" width="6.5703125" style="155" customWidth="1"/>
    <col min="561" max="599" width="9.140625" style="155" customWidth="1"/>
    <col min="600" max="600" width="68.28515625" style="155" customWidth="1"/>
    <col min="601" max="609" width="0" style="155" hidden="1" customWidth="1"/>
    <col min="610" max="612" width="14.85546875" style="155" customWidth="1"/>
    <col min="613" max="615" width="0" style="155" hidden="1" customWidth="1"/>
    <col min="616" max="616" width="12.7109375" style="155" customWidth="1"/>
    <col min="617" max="617" width="14.85546875" style="155" customWidth="1"/>
    <col min="618" max="618" width="12.7109375" style="155" customWidth="1"/>
    <col min="619" max="619" width="12.42578125" style="155" customWidth="1"/>
    <col min="620" max="620" width="13.140625" style="155" customWidth="1"/>
    <col min="621" max="622" width="12.42578125" style="155" customWidth="1"/>
    <col min="623" max="626" width="12.7109375" style="155" customWidth="1"/>
    <col min="627" max="627" width="14.85546875" style="155" customWidth="1"/>
    <col min="628" max="628" width="12.7109375" style="155" customWidth="1"/>
    <col min="629" max="629" width="14.85546875" style="155" customWidth="1"/>
    <col min="630" max="633" width="12.7109375" style="155" customWidth="1"/>
    <col min="634" max="634" width="14.85546875" style="155" customWidth="1"/>
    <col min="635" max="636" width="12.7109375" style="155" customWidth="1"/>
    <col min="637" max="637" width="14.85546875" style="155" customWidth="1"/>
    <col min="638" max="638" width="12.7109375" style="155" customWidth="1"/>
    <col min="639" max="653" width="0" style="155" hidden="1" customWidth="1"/>
    <col min="654" max="654" width="9.140625" style="155" customWidth="1"/>
    <col min="655" max="655" width="12" style="155" customWidth="1"/>
    <col min="656" max="656" width="66.28515625" style="155" customWidth="1"/>
    <col min="657" max="663" width="0" style="155" hidden="1" customWidth="1"/>
    <col min="664" max="664" width="15.140625" style="155" customWidth="1"/>
    <col min="665" max="665" width="0" style="155" hidden="1" customWidth="1"/>
    <col min="666" max="666" width="16.5703125" style="155" customWidth="1"/>
    <col min="667" max="670" width="0" style="155" hidden="1" customWidth="1"/>
    <col min="671" max="770" width="9.140625" style="155"/>
    <col min="771" max="771" width="0" style="155" hidden="1" customWidth="1"/>
    <col min="772" max="772" width="56" style="155" customWidth="1"/>
    <col min="773" max="773" width="19" style="155" customWidth="1"/>
    <col min="774" max="774" width="6.5703125" style="155" customWidth="1"/>
    <col min="775" max="775" width="7.42578125" style="155" customWidth="1"/>
    <col min="776" max="799" width="6.5703125" style="155" customWidth="1"/>
    <col min="800" max="800" width="6.7109375" style="155" customWidth="1"/>
    <col min="801" max="803" width="6.85546875" style="155" customWidth="1"/>
    <col min="804" max="804" width="7.28515625" style="155" customWidth="1"/>
    <col min="805" max="805" width="7.140625" style="155" customWidth="1"/>
    <col min="806" max="806" width="7.42578125" style="155" customWidth="1"/>
    <col min="807" max="816" width="6.5703125" style="155" customWidth="1"/>
    <col min="817" max="855" width="9.140625" style="155" customWidth="1"/>
    <col min="856" max="856" width="68.28515625" style="155" customWidth="1"/>
    <col min="857" max="865" width="0" style="155" hidden="1" customWidth="1"/>
    <col min="866" max="868" width="14.85546875" style="155" customWidth="1"/>
    <col min="869" max="871" width="0" style="155" hidden="1" customWidth="1"/>
    <col min="872" max="872" width="12.7109375" style="155" customWidth="1"/>
    <col min="873" max="873" width="14.85546875" style="155" customWidth="1"/>
    <col min="874" max="874" width="12.7109375" style="155" customWidth="1"/>
    <col min="875" max="875" width="12.42578125" style="155" customWidth="1"/>
    <col min="876" max="876" width="13.140625" style="155" customWidth="1"/>
    <col min="877" max="878" width="12.42578125" style="155" customWidth="1"/>
    <col min="879" max="882" width="12.7109375" style="155" customWidth="1"/>
    <col min="883" max="883" width="14.85546875" style="155" customWidth="1"/>
    <col min="884" max="884" width="12.7109375" style="155" customWidth="1"/>
    <col min="885" max="885" width="14.85546875" style="155" customWidth="1"/>
    <col min="886" max="889" width="12.7109375" style="155" customWidth="1"/>
    <col min="890" max="890" width="14.85546875" style="155" customWidth="1"/>
    <col min="891" max="892" width="12.7109375" style="155" customWidth="1"/>
    <col min="893" max="893" width="14.85546875" style="155" customWidth="1"/>
    <col min="894" max="894" width="12.7109375" style="155" customWidth="1"/>
    <col min="895" max="909" width="0" style="155" hidden="1" customWidth="1"/>
    <col min="910" max="910" width="9.140625" style="155" customWidth="1"/>
    <col min="911" max="911" width="12" style="155" customWidth="1"/>
    <col min="912" max="912" width="66.28515625" style="155" customWidth="1"/>
    <col min="913" max="919" width="0" style="155" hidden="1" customWidth="1"/>
    <col min="920" max="920" width="15.140625" style="155" customWidth="1"/>
    <col min="921" max="921" width="0" style="155" hidden="1" customWidth="1"/>
    <col min="922" max="922" width="16.5703125" style="155" customWidth="1"/>
    <col min="923" max="926" width="0" style="155" hidden="1" customWidth="1"/>
    <col min="927" max="1026" width="9.140625" style="155"/>
    <col min="1027" max="1027" width="0" style="155" hidden="1" customWidth="1"/>
    <col min="1028" max="1028" width="56" style="155" customWidth="1"/>
    <col min="1029" max="1029" width="19" style="155" customWidth="1"/>
    <col min="1030" max="1030" width="6.5703125" style="155" customWidth="1"/>
    <col min="1031" max="1031" width="7.42578125" style="155" customWidth="1"/>
    <col min="1032" max="1055" width="6.5703125" style="155" customWidth="1"/>
    <col min="1056" max="1056" width="6.7109375" style="155" customWidth="1"/>
    <col min="1057" max="1059" width="6.85546875" style="155" customWidth="1"/>
    <col min="1060" max="1060" width="7.28515625" style="155" customWidth="1"/>
    <col min="1061" max="1061" width="7.140625" style="155" customWidth="1"/>
    <col min="1062" max="1062" width="7.42578125" style="155" customWidth="1"/>
    <col min="1063" max="1072" width="6.5703125" style="155" customWidth="1"/>
    <col min="1073" max="1111" width="9.140625" style="155" customWidth="1"/>
    <col min="1112" max="1112" width="68.28515625" style="155" customWidth="1"/>
    <col min="1113" max="1121" width="0" style="155" hidden="1" customWidth="1"/>
    <col min="1122" max="1124" width="14.85546875" style="155" customWidth="1"/>
    <col min="1125" max="1127" width="0" style="155" hidden="1" customWidth="1"/>
    <col min="1128" max="1128" width="12.7109375" style="155" customWidth="1"/>
    <col min="1129" max="1129" width="14.85546875" style="155" customWidth="1"/>
    <col min="1130" max="1130" width="12.7109375" style="155" customWidth="1"/>
    <col min="1131" max="1131" width="12.42578125" style="155" customWidth="1"/>
    <col min="1132" max="1132" width="13.140625" style="155" customWidth="1"/>
    <col min="1133" max="1134" width="12.42578125" style="155" customWidth="1"/>
    <col min="1135" max="1138" width="12.7109375" style="155" customWidth="1"/>
    <col min="1139" max="1139" width="14.85546875" style="155" customWidth="1"/>
    <col min="1140" max="1140" width="12.7109375" style="155" customWidth="1"/>
    <col min="1141" max="1141" width="14.85546875" style="155" customWidth="1"/>
    <col min="1142" max="1145" width="12.7109375" style="155" customWidth="1"/>
    <col min="1146" max="1146" width="14.85546875" style="155" customWidth="1"/>
    <col min="1147" max="1148" width="12.7109375" style="155" customWidth="1"/>
    <col min="1149" max="1149" width="14.85546875" style="155" customWidth="1"/>
    <col min="1150" max="1150" width="12.7109375" style="155" customWidth="1"/>
    <col min="1151" max="1165" width="0" style="155" hidden="1" customWidth="1"/>
    <col min="1166" max="1166" width="9.140625" style="155" customWidth="1"/>
    <col min="1167" max="1167" width="12" style="155" customWidth="1"/>
    <col min="1168" max="1168" width="66.28515625" style="155" customWidth="1"/>
    <col min="1169" max="1175" width="0" style="155" hidden="1" customWidth="1"/>
    <col min="1176" max="1176" width="15.140625" style="155" customWidth="1"/>
    <col min="1177" max="1177" width="0" style="155" hidden="1" customWidth="1"/>
    <col min="1178" max="1178" width="16.5703125" style="155" customWidth="1"/>
    <col min="1179" max="1182" width="0" style="155" hidden="1" customWidth="1"/>
    <col min="1183" max="1282" width="9.140625" style="155"/>
    <col min="1283" max="1283" width="0" style="155" hidden="1" customWidth="1"/>
    <col min="1284" max="1284" width="56" style="155" customWidth="1"/>
    <col min="1285" max="1285" width="19" style="155" customWidth="1"/>
    <col min="1286" max="1286" width="6.5703125" style="155" customWidth="1"/>
    <col min="1287" max="1287" width="7.42578125" style="155" customWidth="1"/>
    <col min="1288" max="1311" width="6.5703125" style="155" customWidth="1"/>
    <col min="1312" max="1312" width="6.7109375" style="155" customWidth="1"/>
    <col min="1313" max="1315" width="6.85546875" style="155" customWidth="1"/>
    <col min="1316" max="1316" width="7.28515625" style="155" customWidth="1"/>
    <col min="1317" max="1317" width="7.140625" style="155" customWidth="1"/>
    <col min="1318" max="1318" width="7.42578125" style="155" customWidth="1"/>
    <col min="1319" max="1328" width="6.5703125" style="155" customWidth="1"/>
    <col min="1329" max="1367" width="9.140625" style="155" customWidth="1"/>
    <col min="1368" max="1368" width="68.28515625" style="155" customWidth="1"/>
    <col min="1369" max="1377" width="0" style="155" hidden="1" customWidth="1"/>
    <col min="1378" max="1380" width="14.85546875" style="155" customWidth="1"/>
    <col min="1381" max="1383" width="0" style="155" hidden="1" customWidth="1"/>
    <col min="1384" max="1384" width="12.7109375" style="155" customWidth="1"/>
    <col min="1385" max="1385" width="14.85546875" style="155" customWidth="1"/>
    <col min="1386" max="1386" width="12.7109375" style="155" customWidth="1"/>
    <col min="1387" max="1387" width="12.42578125" style="155" customWidth="1"/>
    <col min="1388" max="1388" width="13.140625" style="155" customWidth="1"/>
    <col min="1389" max="1390" width="12.42578125" style="155" customWidth="1"/>
    <col min="1391" max="1394" width="12.7109375" style="155" customWidth="1"/>
    <col min="1395" max="1395" width="14.85546875" style="155" customWidth="1"/>
    <col min="1396" max="1396" width="12.7109375" style="155" customWidth="1"/>
    <col min="1397" max="1397" width="14.85546875" style="155" customWidth="1"/>
    <col min="1398" max="1401" width="12.7109375" style="155" customWidth="1"/>
    <col min="1402" max="1402" width="14.85546875" style="155" customWidth="1"/>
    <col min="1403" max="1404" width="12.7109375" style="155" customWidth="1"/>
    <col min="1405" max="1405" width="14.85546875" style="155" customWidth="1"/>
    <col min="1406" max="1406" width="12.7109375" style="155" customWidth="1"/>
    <col min="1407" max="1421" width="0" style="155" hidden="1" customWidth="1"/>
    <col min="1422" max="1422" width="9.140625" style="155" customWidth="1"/>
    <col min="1423" max="1423" width="12" style="155" customWidth="1"/>
    <col min="1424" max="1424" width="66.28515625" style="155" customWidth="1"/>
    <col min="1425" max="1431" width="0" style="155" hidden="1" customWidth="1"/>
    <col min="1432" max="1432" width="15.140625" style="155" customWidth="1"/>
    <col min="1433" max="1433" width="0" style="155" hidden="1" customWidth="1"/>
    <col min="1434" max="1434" width="16.5703125" style="155" customWidth="1"/>
    <col min="1435" max="1438" width="0" style="155" hidden="1" customWidth="1"/>
    <col min="1439" max="1538" width="9.140625" style="155"/>
    <col min="1539" max="1539" width="0" style="155" hidden="1" customWidth="1"/>
    <col min="1540" max="1540" width="56" style="155" customWidth="1"/>
    <col min="1541" max="1541" width="19" style="155" customWidth="1"/>
    <col min="1542" max="1542" width="6.5703125" style="155" customWidth="1"/>
    <col min="1543" max="1543" width="7.42578125" style="155" customWidth="1"/>
    <col min="1544" max="1567" width="6.5703125" style="155" customWidth="1"/>
    <col min="1568" max="1568" width="6.7109375" style="155" customWidth="1"/>
    <col min="1569" max="1571" width="6.85546875" style="155" customWidth="1"/>
    <col min="1572" max="1572" width="7.28515625" style="155" customWidth="1"/>
    <col min="1573" max="1573" width="7.140625" style="155" customWidth="1"/>
    <col min="1574" max="1574" width="7.42578125" style="155" customWidth="1"/>
    <col min="1575" max="1584" width="6.5703125" style="155" customWidth="1"/>
    <col min="1585" max="1623" width="9.140625" style="155" customWidth="1"/>
    <col min="1624" max="1624" width="68.28515625" style="155" customWidth="1"/>
    <col min="1625" max="1633" width="0" style="155" hidden="1" customWidth="1"/>
    <col min="1634" max="1636" width="14.85546875" style="155" customWidth="1"/>
    <col min="1637" max="1639" width="0" style="155" hidden="1" customWidth="1"/>
    <col min="1640" max="1640" width="12.7109375" style="155" customWidth="1"/>
    <col min="1641" max="1641" width="14.85546875" style="155" customWidth="1"/>
    <col min="1642" max="1642" width="12.7109375" style="155" customWidth="1"/>
    <col min="1643" max="1643" width="12.42578125" style="155" customWidth="1"/>
    <col min="1644" max="1644" width="13.140625" style="155" customWidth="1"/>
    <col min="1645" max="1646" width="12.42578125" style="155" customWidth="1"/>
    <col min="1647" max="1650" width="12.7109375" style="155" customWidth="1"/>
    <col min="1651" max="1651" width="14.85546875" style="155" customWidth="1"/>
    <col min="1652" max="1652" width="12.7109375" style="155" customWidth="1"/>
    <col min="1653" max="1653" width="14.85546875" style="155" customWidth="1"/>
    <col min="1654" max="1657" width="12.7109375" style="155" customWidth="1"/>
    <col min="1658" max="1658" width="14.85546875" style="155" customWidth="1"/>
    <col min="1659" max="1660" width="12.7109375" style="155" customWidth="1"/>
    <col min="1661" max="1661" width="14.85546875" style="155" customWidth="1"/>
    <col min="1662" max="1662" width="12.7109375" style="155" customWidth="1"/>
    <col min="1663" max="1677" width="0" style="155" hidden="1" customWidth="1"/>
    <col min="1678" max="1678" width="9.140625" style="155" customWidth="1"/>
    <col min="1679" max="1679" width="12" style="155" customWidth="1"/>
    <col min="1680" max="1680" width="66.28515625" style="155" customWidth="1"/>
    <col min="1681" max="1687" width="0" style="155" hidden="1" customWidth="1"/>
    <col min="1688" max="1688" width="15.140625" style="155" customWidth="1"/>
    <col min="1689" max="1689" width="0" style="155" hidden="1" customWidth="1"/>
    <col min="1690" max="1690" width="16.5703125" style="155" customWidth="1"/>
    <col min="1691" max="1694" width="0" style="155" hidden="1" customWidth="1"/>
    <col min="1695" max="1794" width="9.140625" style="155"/>
    <col min="1795" max="1795" width="0" style="155" hidden="1" customWidth="1"/>
    <col min="1796" max="1796" width="56" style="155" customWidth="1"/>
    <col min="1797" max="1797" width="19" style="155" customWidth="1"/>
    <col min="1798" max="1798" width="6.5703125" style="155" customWidth="1"/>
    <col min="1799" max="1799" width="7.42578125" style="155" customWidth="1"/>
    <col min="1800" max="1823" width="6.5703125" style="155" customWidth="1"/>
    <col min="1824" max="1824" width="6.7109375" style="155" customWidth="1"/>
    <col min="1825" max="1827" width="6.85546875" style="155" customWidth="1"/>
    <col min="1828" max="1828" width="7.28515625" style="155" customWidth="1"/>
    <col min="1829" max="1829" width="7.140625" style="155" customWidth="1"/>
    <col min="1830" max="1830" width="7.42578125" style="155" customWidth="1"/>
    <col min="1831" max="1840" width="6.5703125" style="155" customWidth="1"/>
    <col min="1841" max="1879" width="9.140625" style="155" customWidth="1"/>
    <col min="1880" max="1880" width="68.28515625" style="155" customWidth="1"/>
    <col min="1881" max="1889" width="0" style="155" hidden="1" customWidth="1"/>
    <col min="1890" max="1892" width="14.85546875" style="155" customWidth="1"/>
    <col min="1893" max="1895" width="0" style="155" hidden="1" customWidth="1"/>
    <col min="1896" max="1896" width="12.7109375" style="155" customWidth="1"/>
    <col min="1897" max="1897" width="14.85546875" style="155" customWidth="1"/>
    <col min="1898" max="1898" width="12.7109375" style="155" customWidth="1"/>
    <col min="1899" max="1899" width="12.42578125" style="155" customWidth="1"/>
    <col min="1900" max="1900" width="13.140625" style="155" customWidth="1"/>
    <col min="1901" max="1902" width="12.42578125" style="155" customWidth="1"/>
    <col min="1903" max="1906" width="12.7109375" style="155" customWidth="1"/>
    <col min="1907" max="1907" width="14.85546875" style="155" customWidth="1"/>
    <col min="1908" max="1908" width="12.7109375" style="155" customWidth="1"/>
    <col min="1909" max="1909" width="14.85546875" style="155" customWidth="1"/>
    <col min="1910" max="1913" width="12.7109375" style="155" customWidth="1"/>
    <col min="1914" max="1914" width="14.85546875" style="155" customWidth="1"/>
    <col min="1915" max="1916" width="12.7109375" style="155" customWidth="1"/>
    <col min="1917" max="1917" width="14.85546875" style="155" customWidth="1"/>
    <col min="1918" max="1918" width="12.7109375" style="155" customWidth="1"/>
    <col min="1919" max="1933" width="0" style="155" hidden="1" customWidth="1"/>
    <col min="1934" max="1934" width="9.140625" style="155" customWidth="1"/>
    <col min="1935" max="1935" width="12" style="155" customWidth="1"/>
    <col min="1936" max="1936" width="66.28515625" style="155" customWidth="1"/>
    <col min="1937" max="1943" width="0" style="155" hidden="1" customWidth="1"/>
    <col min="1944" max="1944" width="15.140625" style="155" customWidth="1"/>
    <col min="1945" max="1945" width="0" style="155" hidden="1" customWidth="1"/>
    <col min="1946" max="1946" width="16.5703125" style="155" customWidth="1"/>
    <col min="1947" max="1950" width="0" style="155" hidden="1" customWidth="1"/>
    <col min="1951" max="2050" width="9.140625" style="155"/>
    <col min="2051" max="2051" width="0" style="155" hidden="1" customWidth="1"/>
    <col min="2052" max="2052" width="56" style="155" customWidth="1"/>
    <col min="2053" max="2053" width="19" style="155" customWidth="1"/>
    <col min="2054" max="2054" width="6.5703125" style="155" customWidth="1"/>
    <col min="2055" max="2055" width="7.42578125" style="155" customWidth="1"/>
    <col min="2056" max="2079" width="6.5703125" style="155" customWidth="1"/>
    <col min="2080" max="2080" width="6.7109375" style="155" customWidth="1"/>
    <col min="2081" max="2083" width="6.85546875" style="155" customWidth="1"/>
    <col min="2084" max="2084" width="7.28515625" style="155" customWidth="1"/>
    <col min="2085" max="2085" width="7.140625" style="155" customWidth="1"/>
    <col min="2086" max="2086" width="7.42578125" style="155" customWidth="1"/>
    <col min="2087" max="2096" width="6.5703125" style="155" customWidth="1"/>
    <col min="2097" max="2135" width="9.140625" style="155" customWidth="1"/>
    <col min="2136" max="2136" width="68.28515625" style="155" customWidth="1"/>
    <col min="2137" max="2145" width="0" style="155" hidden="1" customWidth="1"/>
    <col min="2146" max="2148" width="14.85546875" style="155" customWidth="1"/>
    <col min="2149" max="2151" width="0" style="155" hidden="1" customWidth="1"/>
    <col min="2152" max="2152" width="12.7109375" style="155" customWidth="1"/>
    <col min="2153" max="2153" width="14.85546875" style="155" customWidth="1"/>
    <col min="2154" max="2154" width="12.7109375" style="155" customWidth="1"/>
    <col min="2155" max="2155" width="12.42578125" style="155" customWidth="1"/>
    <col min="2156" max="2156" width="13.140625" style="155" customWidth="1"/>
    <col min="2157" max="2158" width="12.42578125" style="155" customWidth="1"/>
    <col min="2159" max="2162" width="12.7109375" style="155" customWidth="1"/>
    <col min="2163" max="2163" width="14.85546875" style="155" customWidth="1"/>
    <col min="2164" max="2164" width="12.7109375" style="155" customWidth="1"/>
    <col min="2165" max="2165" width="14.85546875" style="155" customWidth="1"/>
    <col min="2166" max="2169" width="12.7109375" style="155" customWidth="1"/>
    <col min="2170" max="2170" width="14.85546875" style="155" customWidth="1"/>
    <col min="2171" max="2172" width="12.7109375" style="155" customWidth="1"/>
    <col min="2173" max="2173" width="14.85546875" style="155" customWidth="1"/>
    <col min="2174" max="2174" width="12.7109375" style="155" customWidth="1"/>
    <col min="2175" max="2189" width="0" style="155" hidden="1" customWidth="1"/>
    <col min="2190" max="2190" width="9.140625" style="155" customWidth="1"/>
    <col min="2191" max="2191" width="12" style="155" customWidth="1"/>
    <col min="2192" max="2192" width="66.28515625" style="155" customWidth="1"/>
    <col min="2193" max="2199" width="0" style="155" hidden="1" customWidth="1"/>
    <col min="2200" max="2200" width="15.140625" style="155" customWidth="1"/>
    <col min="2201" max="2201" width="0" style="155" hidden="1" customWidth="1"/>
    <col min="2202" max="2202" width="16.5703125" style="155" customWidth="1"/>
    <col min="2203" max="2206" width="0" style="155" hidden="1" customWidth="1"/>
    <col min="2207" max="2306" width="9.140625" style="155"/>
    <col min="2307" max="2307" width="0" style="155" hidden="1" customWidth="1"/>
    <col min="2308" max="2308" width="56" style="155" customWidth="1"/>
    <col min="2309" max="2309" width="19" style="155" customWidth="1"/>
    <col min="2310" max="2310" width="6.5703125" style="155" customWidth="1"/>
    <col min="2311" max="2311" width="7.42578125" style="155" customWidth="1"/>
    <col min="2312" max="2335" width="6.5703125" style="155" customWidth="1"/>
    <col min="2336" max="2336" width="6.7109375" style="155" customWidth="1"/>
    <col min="2337" max="2339" width="6.85546875" style="155" customWidth="1"/>
    <col min="2340" max="2340" width="7.28515625" style="155" customWidth="1"/>
    <col min="2341" max="2341" width="7.140625" style="155" customWidth="1"/>
    <col min="2342" max="2342" width="7.42578125" style="155" customWidth="1"/>
    <col min="2343" max="2352" width="6.5703125" style="155" customWidth="1"/>
    <col min="2353" max="2391" width="9.140625" style="155" customWidth="1"/>
    <col min="2392" max="2392" width="68.28515625" style="155" customWidth="1"/>
    <col min="2393" max="2401" width="0" style="155" hidden="1" customWidth="1"/>
    <col min="2402" max="2404" width="14.85546875" style="155" customWidth="1"/>
    <col min="2405" max="2407" width="0" style="155" hidden="1" customWidth="1"/>
    <col min="2408" max="2408" width="12.7109375" style="155" customWidth="1"/>
    <col min="2409" max="2409" width="14.85546875" style="155" customWidth="1"/>
    <col min="2410" max="2410" width="12.7109375" style="155" customWidth="1"/>
    <col min="2411" max="2411" width="12.42578125" style="155" customWidth="1"/>
    <col min="2412" max="2412" width="13.140625" style="155" customWidth="1"/>
    <col min="2413" max="2414" width="12.42578125" style="155" customWidth="1"/>
    <col min="2415" max="2418" width="12.7109375" style="155" customWidth="1"/>
    <col min="2419" max="2419" width="14.85546875" style="155" customWidth="1"/>
    <col min="2420" max="2420" width="12.7109375" style="155" customWidth="1"/>
    <col min="2421" max="2421" width="14.85546875" style="155" customWidth="1"/>
    <col min="2422" max="2425" width="12.7109375" style="155" customWidth="1"/>
    <col min="2426" max="2426" width="14.85546875" style="155" customWidth="1"/>
    <col min="2427" max="2428" width="12.7109375" style="155" customWidth="1"/>
    <col min="2429" max="2429" width="14.85546875" style="155" customWidth="1"/>
    <col min="2430" max="2430" width="12.7109375" style="155" customWidth="1"/>
    <col min="2431" max="2445" width="0" style="155" hidden="1" customWidth="1"/>
    <col min="2446" max="2446" width="9.140625" style="155" customWidth="1"/>
    <col min="2447" max="2447" width="12" style="155" customWidth="1"/>
    <col min="2448" max="2448" width="66.28515625" style="155" customWidth="1"/>
    <col min="2449" max="2455" width="0" style="155" hidden="1" customWidth="1"/>
    <col min="2456" max="2456" width="15.140625" style="155" customWidth="1"/>
    <col min="2457" max="2457" width="0" style="155" hidden="1" customWidth="1"/>
    <col min="2458" max="2458" width="16.5703125" style="155" customWidth="1"/>
    <col min="2459" max="2462" width="0" style="155" hidden="1" customWidth="1"/>
    <col min="2463" max="2562" width="9.140625" style="155"/>
    <col min="2563" max="2563" width="0" style="155" hidden="1" customWidth="1"/>
    <col min="2564" max="2564" width="56" style="155" customWidth="1"/>
    <col min="2565" max="2565" width="19" style="155" customWidth="1"/>
    <col min="2566" max="2566" width="6.5703125" style="155" customWidth="1"/>
    <col min="2567" max="2567" width="7.42578125" style="155" customWidth="1"/>
    <col min="2568" max="2591" width="6.5703125" style="155" customWidth="1"/>
    <col min="2592" max="2592" width="6.7109375" style="155" customWidth="1"/>
    <col min="2593" max="2595" width="6.85546875" style="155" customWidth="1"/>
    <col min="2596" max="2596" width="7.28515625" style="155" customWidth="1"/>
    <col min="2597" max="2597" width="7.140625" style="155" customWidth="1"/>
    <col min="2598" max="2598" width="7.42578125" style="155" customWidth="1"/>
    <col min="2599" max="2608" width="6.5703125" style="155" customWidth="1"/>
    <col min="2609" max="2647" width="9.140625" style="155" customWidth="1"/>
    <col min="2648" max="2648" width="68.28515625" style="155" customWidth="1"/>
    <col min="2649" max="2657" width="0" style="155" hidden="1" customWidth="1"/>
    <col min="2658" max="2660" width="14.85546875" style="155" customWidth="1"/>
    <col min="2661" max="2663" width="0" style="155" hidden="1" customWidth="1"/>
    <col min="2664" max="2664" width="12.7109375" style="155" customWidth="1"/>
    <col min="2665" max="2665" width="14.85546875" style="155" customWidth="1"/>
    <col min="2666" max="2666" width="12.7109375" style="155" customWidth="1"/>
    <col min="2667" max="2667" width="12.42578125" style="155" customWidth="1"/>
    <col min="2668" max="2668" width="13.140625" style="155" customWidth="1"/>
    <col min="2669" max="2670" width="12.42578125" style="155" customWidth="1"/>
    <col min="2671" max="2674" width="12.7109375" style="155" customWidth="1"/>
    <col min="2675" max="2675" width="14.85546875" style="155" customWidth="1"/>
    <col min="2676" max="2676" width="12.7109375" style="155" customWidth="1"/>
    <col min="2677" max="2677" width="14.85546875" style="155" customWidth="1"/>
    <col min="2678" max="2681" width="12.7109375" style="155" customWidth="1"/>
    <col min="2682" max="2682" width="14.85546875" style="155" customWidth="1"/>
    <col min="2683" max="2684" width="12.7109375" style="155" customWidth="1"/>
    <col min="2685" max="2685" width="14.85546875" style="155" customWidth="1"/>
    <col min="2686" max="2686" width="12.7109375" style="155" customWidth="1"/>
    <col min="2687" max="2701" width="0" style="155" hidden="1" customWidth="1"/>
    <col min="2702" max="2702" width="9.140625" style="155" customWidth="1"/>
    <col min="2703" max="2703" width="12" style="155" customWidth="1"/>
    <col min="2704" max="2704" width="66.28515625" style="155" customWidth="1"/>
    <col min="2705" max="2711" width="0" style="155" hidden="1" customWidth="1"/>
    <col min="2712" max="2712" width="15.140625" style="155" customWidth="1"/>
    <col min="2713" max="2713" width="0" style="155" hidden="1" customWidth="1"/>
    <col min="2714" max="2714" width="16.5703125" style="155" customWidth="1"/>
    <col min="2715" max="2718" width="0" style="155" hidden="1" customWidth="1"/>
    <col min="2719" max="2818" width="9.140625" style="155"/>
    <col min="2819" max="2819" width="0" style="155" hidden="1" customWidth="1"/>
    <col min="2820" max="2820" width="56" style="155" customWidth="1"/>
    <col min="2821" max="2821" width="19" style="155" customWidth="1"/>
    <col min="2822" max="2822" width="6.5703125" style="155" customWidth="1"/>
    <col min="2823" max="2823" width="7.42578125" style="155" customWidth="1"/>
    <col min="2824" max="2847" width="6.5703125" style="155" customWidth="1"/>
    <col min="2848" max="2848" width="6.7109375" style="155" customWidth="1"/>
    <col min="2849" max="2851" width="6.85546875" style="155" customWidth="1"/>
    <col min="2852" max="2852" width="7.28515625" style="155" customWidth="1"/>
    <col min="2853" max="2853" width="7.140625" style="155" customWidth="1"/>
    <col min="2854" max="2854" width="7.42578125" style="155" customWidth="1"/>
    <col min="2855" max="2864" width="6.5703125" style="155" customWidth="1"/>
    <col min="2865" max="2903" width="9.140625" style="155" customWidth="1"/>
    <col min="2904" max="2904" width="68.28515625" style="155" customWidth="1"/>
    <col min="2905" max="2913" width="0" style="155" hidden="1" customWidth="1"/>
    <col min="2914" max="2916" width="14.85546875" style="155" customWidth="1"/>
    <col min="2917" max="2919" width="0" style="155" hidden="1" customWidth="1"/>
    <col min="2920" max="2920" width="12.7109375" style="155" customWidth="1"/>
    <col min="2921" max="2921" width="14.85546875" style="155" customWidth="1"/>
    <col min="2922" max="2922" width="12.7109375" style="155" customWidth="1"/>
    <col min="2923" max="2923" width="12.42578125" style="155" customWidth="1"/>
    <col min="2924" max="2924" width="13.140625" style="155" customWidth="1"/>
    <col min="2925" max="2926" width="12.42578125" style="155" customWidth="1"/>
    <col min="2927" max="2930" width="12.7109375" style="155" customWidth="1"/>
    <col min="2931" max="2931" width="14.85546875" style="155" customWidth="1"/>
    <col min="2932" max="2932" width="12.7109375" style="155" customWidth="1"/>
    <col min="2933" max="2933" width="14.85546875" style="155" customWidth="1"/>
    <col min="2934" max="2937" width="12.7109375" style="155" customWidth="1"/>
    <col min="2938" max="2938" width="14.85546875" style="155" customWidth="1"/>
    <col min="2939" max="2940" width="12.7109375" style="155" customWidth="1"/>
    <col min="2941" max="2941" width="14.85546875" style="155" customWidth="1"/>
    <col min="2942" max="2942" width="12.7109375" style="155" customWidth="1"/>
    <col min="2943" max="2957" width="0" style="155" hidden="1" customWidth="1"/>
    <col min="2958" max="2958" width="9.140625" style="155" customWidth="1"/>
    <col min="2959" max="2959" width="12" style="155" customWidth="1"/>
    <col min="2960" max="2960" width="66.28515625" style="155" customWidth="1"/>
    <col min="2961" max="2967" width="0" style="155" hidden="1" customWidth="1"/>
    <col min="2968" max="2968" width="15.140625" style="155" customWidth="1"/>
    <col min="2969" max="2969" width="0" style="155" hidden="1" customWidth="1"/>
    <col min="2970" max="2970" width="16.5703125" style="155" customWidth="1"/>
    <col min="2971" max="2974" width="0" style="155" hidden="1" customWidth="1"/>
    <col min="2975" max="3074" width="9.140625" style="155"/>
    <col min="3075" max="3075" width="0" style="155" hidden="1" customWidth="1"/>
    <col min="3076" max="3076" width="56" style="155" customWidth="1"/>
    <col min="3077" max="3077" width="19" style="155" customWidth="1"/>
    <col min="3078" max="3078" width="6.5703125" style="155" customWidth="1"/>
    <col min="3079" max="3079" width="7.42578125" style="155" customWidth="1"/>
    <col min="3080" max="3103" width="6.5703125" style="155" customWidth="1"/>
    <col min="3104" max="3104" width="6.7109375" style="155" customWidth="1"/>
    <col min="3105" max="3107" width="6.85546875" style="155" customWidth="1"/>
    <col min="3108" max="3108" width="7.28515625" style="155" customWidth="1"/>
    <col min="3109" max="3109" width="7.140625" style="155" customWidth="1"/>
    <col min="3110" max="3110" width="7.42578125" style="155" customWidth="1"/>
    <col min="3111" max="3120" width="6.5703125" style="155" customWidth="1"/>
    <col min="3121" max="3159" width="9.140625" style="155" customWidth="1"/>
    <col min="3160" max="3160" width="68.28515625" style="155" customWidth="1"/>
    <col min="3161" max="3169" width="0" style="155" hidden="1" customWidth="1"/>
    <col min="3170" max="3172" width="14.85546875" style="155" customWidth="1"/>
    <col min="3173" max="3175" width="0" style="155" hidden="1" customWidth="1"/>
    <col min="3176" max="3176" width="12.7109375" style="155" customWidth="1"/>
    <col min="3177" max="3177" width="14.85546875" style="155" customWidth="1"/>
    <col min="3178" max="3178" width="12.7109375" style="155" customWidth="1"/>
    <col min="3179" max="3179" width="12.42578125" style="155" customWidth="1"/>
    <col min="3180" max="3180" width="13.140625" style="155" customWidth="1"/>
    <col min="3181" max="3182" width="12.42578125" style="155" customWidth="1"/>
    <col min="3183" max="3186" width="12.7109375" style="155" customWidth="1"/>
    <col min="3187" max="3187" width="14.85546875" style="155" customWidth="1"/>
    <col min="3188" max="3188" width="12.7109375" style="155" customWidth="1"/>
    <col min="3189" max="3189" width="14.85546875" style="155" customWidth="1"/>
    <col min="3190" max="3193" width="12.7109375" style="155" customWidth="1"/>
    <col min="3194" max="3194" width="14.85546875" style="155" customWidth="1"/>
    <col min="3195" max="3196" width="12.7109375" style="155" customWidth="1"/>
    <col min="3197" max="3197" width="14.85546875" style="155" customWidth="1"/>
    <col min="3198" max="3198" width="12.7109375" style="155" customWidth="1"/>
    <col min="3199" max="3213" width="0" style="155" hidden="1" customWidth="1"/>
    <col min="3214" max="3214" width="9.140625" style="155" customWidth="1"/>
    <col min="3215" max="3215" width="12" style="155" customWidth="1"/>
    <col min="3216" max="3216" width="66.28515625" style="155" customWidth="1"/>
    <col min="3217" max="3223" width="0" style="155" hidden="1" customWidth="1"/>
    <col min="3224" max="3224" width="15.140625" style="155" customWidth="1"/>
    <col min="3225" max="3225" width="0" style="155" hidden="1" customWidth="1"/>
    <col min="3226" max="3226" width="16.5703125" style="155" customWidth="1"/>
    <col min="3227" max="3230" width="0" style="155" hidden="1" customWidth="1"/>
    <col min="3231" max="3330" width="9.140625" style="155"/>
    <col min="3331" max="3331" width="0" style="155" hidden="1" customWidth="1"/>
    <col min="3332" max="3332" width="56" style="155" customWidth="1"/>
    <col min="3333" max="3333" width="19" style="155" customWidth="1"/>
    <col min="3334" max="3334" width="6.5703125" style="155" customWidth="1"/>
    <col min="3335" max="3335" width="7.42578125" style="155" customWidth="1"/>
    <col min="3336" max="3359" width="6.5703125" style="155" customWidth="1"/>
    <col min="3360" max="3360" width="6.7109375" style="155" customWidth="1"/>
    <col min="3361" max="3363" width="6.85546875" style="155" customWidth="1"/>
    <col min="3364" max="3364" width="7.28515625" style="155" customWidth="1"/>
    <col min="3365" max="3365" width="7.140625" style="155" customWidth="1"/>
    <col min="3366" max="3366" width="7.42578125" style="155" customWidth="1"/>
    <col min="3367" max="3376" width="6.5703125" style="155" customWidth="1"/>
    <col min="3377" max="3415" width="9.140625" style="155" customWidth="1"/>
    <col min="3416" max="3416" width="68.28515625" style="155" customWidth="1"/>
    <col min="3417" max="3425" width="0" style="155" hidden="1" customWidth="1"/>
    <col min="3426" max="3428" width="14.85546875" style="155" customWidth="1"/>
    <col min="3429" max="3431" width="0" style="155" hidden="1" customWidth="1"/>
    <col min="3432" max="3432" width="12.7109375" style="155" customWidth="1"/>
    <col min="3433" max="3433" width="14.85546875" style="155" customWidth="1"/>
    <col min="3434" max="3434" width="12.7109375" style="155" customWidth="1"/>
    <col min="3435" max="3435" width="12.42578125" style="155" customWidth="1"/>
    <col min="3436" max="3436" width="13.140625" style="155" customWidth="1"/>
    <col min="3437" max="3438" width="12.42578125" style="155" customWidth="1"/>
    <col min="3439" max="3442" width="12.7109375" style="155" customWidth="1"/>
    <col min="3443" max="3443" width="14.85546875" style="155" customWidth="1"/>
    <col min="3444" max="3444" width="12.7109375" style="155" customWidth="1"/>
    <col min="3445" max="3445" width="14.85546875" style="155" customWidth="1"/>
    <col min="3446" max="3449" width="12.7109375" style="155" customWidth="1"/>
    <col min="3450" max="3450" width="14.85546875" style="155" customWidth="1"/>
    <col min="3451" max="3452" width="12.7109375" style="155" customWidth="1"/>
    <col min="3453" max="3453" width="14.85546875" style="155" customWidth="1"/>
    <col min="3454" max="3454" width="12.7109375" style="155" customWidth="1"/>
    <col min="3455" max="3469" width="0" style="155" hidden="1" customWidth="1"/>
    <col min="3470" max="3470" width="9.140625" style="155" customWidth="1"/>
    <col min="3471" max="3471" width="12" style="155" customWidth="1"/>
    <col min="3472" max="3472" width="66.28515625" style="155" customWidth="1"/>
    <col min="3473" max="3479" width="0" style="155" hidden="1" customWidth="1"/>
    <col min="3480" max="3480" width="15.140625" style="155" customWidth="1"/>
    <col min="3481" max="3481" width="0" style="155" hidden="1" customWidth="1"/>
    <col min="3482" max="3482" width="16.5703125" style="155" customWidth="1"/>
    <col min="3483" max="3486" width="0" style="155" hidden="1" customWidth="1"/>
    <col min="3487" max="3586" width="9.140625" style="155"/>
    <col min="3587" max="3587" width="0" style="155" hidden="1" customWidth="1"/>
    <col min="3588" max="3588" width="56" style="155" customWidth="1"/>
    <col min="3589" max="3589" width="19" style="155" customWidth="1"/>
    <col min="3590" max="3590" width="6.5703125" style="155" customWidth="1"/>
    <col min="3591" max="3591" width="7.42578125" style="155" customWidth="1"/>
    <col min="3592" max="3615" width="6.5703125" style="155" customWidth="1"/>
    <col min="3616" max="3616" width="6.7109375" style="155" customWidth="1"/>
    <col min="3617" max="3619" width="6.85546875" style="155" customWidth="1"/>
    <col min="3620" max="3620" width="7.28515625" style="155" customWidth="1"/>
    <col min="3621" max="3621" width="7.140625" style="155" customWidth="1"/>
    <col min="3622" max="3622" width="7.42578125" style="155" customWidth="1"/>
    <col min="3623" max="3632" width="6.5703125" style="155" customWidth="1"/>
    <col min="3633" max="3671" width="9.140625" style="155" customWidth="1"/>
    <col min="3672" max="3672" width="68.28515625" style="155" customWidth="1"/>
    <col min="3673" max="3681" width="0" style="155" hidden="1" customWidth="1"/>
    <col min="3682" max="3684" width="14.85546875" style="155" customWidth="1"/>
    <col min="3685" max="3687" width="0" style="155" hidden="1" customWidth="1"/>
    <col min="3688" max="3688" width="12.7109375" style="155" customWidth="1"/>
    <col min="3689" max="3689" width="14.85546875" style="155" customWidth="1"/>
    <col min="3690" max="3690" width="12.7109375" style="155" customWidth="1"/>
    <col min="3691" max="3691" width="12.42578125" style="155" customWidth="1"/>
    <col min="3692" max="3692" width="13.140625" style="155" customWidth="1"/>
    <col min="3693" max="3694" width="12.42578125" style="155" customWidth="1"/>
    <col min="3695" max="3698" width="12.7109375" style="155" customWidth="1"/>
    <col min="3699" max="3699" width="14.85546875" style="155" customWidth="1"/>
    <col min="3700" max="3700" width="12.7109375" style="155" customWidth="1"/>
    <col min="3701" max="3701" width="14.85546875" style="155" customWidth="1"/>
    <col min="3702" max="3705" width="12.7109375" style="155" customWidth="1"/>
    <col min="3706" max="3706" width="14.85546875" style="155" customWidth="1"/>
    <col min="3707" max="3708" width="12.7109375" style="155" customWidth="1"/>
    <col min="3709" max="3709" width="14.85546875" style="155" customWidth="1"/>
    <col min="3710" max="3710" width="12.7109375" style="155" customWidth="1"/>
    <col min="3711" max="3725" width="0" style="155" hidden="1" customWidth="1"/>
    <col min="3726" max="3726" width="9.140625" style="155" customWidth="1"/>
    <col min="3727" max="3727" width="12" style="155" customWidth="1"/>
    <col min="3728" max="3728" width="66.28515625" style="155" customWidth="1"/>
    <col min="3729" max="3735" width="0" style="155" hidden="1" customWidth="1"/>
    <col min="3736" max="3736" width="15.140625" style="155" customWidth="1"/>
    <col min="3737" max="3737" width="0" style="155" hidden="1" customWidth="1"/>
    <col min="3738" max="3738" width="16.5703125" style="155" customWidth="1"/>
    <col min="3739" max="3742" width="0" style="155" hidden="1" customWidth="1"/>
    <col min="3743" max="3842" width="9.140625" style="155"/>
    <col min="3843" max="3843" width="0" style="155" hidden="1" customWidth="1"/>
    <col min="3844" max="3844" width="56" style="155" customWidth="1"/>
    <col min="3845" max="3845" width="19" style="155" customWidth="1"/>
    <col min="3846" max="3846" width="6.5703125" style="155" customWidth="1"/>
    <col min="3847" max="3847" width="7.42578125" style="155" customWidth="1"/>
    <col min="3848" max="3871" width="6.5703125" style="155" customWidth="1"/>
    <col min="3872" max="3872" width="6.7109375" style="155" customWidth="1"/>
    <col min="3873" max="3875" width="6.85546875" style="155" customWidth="1"/>
    <col min="3876" max="3876" width="7.28515625" style="155" customWidth="1"/>
    <col min="3877" max="3877" width="7.140625" style="155" customWidth="1"/>
    <col min="3878" max="3878" width="7.42578125" style="155" customWidth="1"/>
    <col min="3879" max="3888" width="6.5703125" style="155" customWidth="1"/>
    <col min="3889" max="3927" width="9.140625" style="155" customWidth="1"/>
    <col min="3928" max="3928" width="68.28515625" style="155" customWidth="1"/>
    <col min="3929" max="3937" width="0" style="155" hidden="1" customWidth="1"/>
    <col min="3938" max="3940" width="14.85546875" style="155" customWidth="1"/>
    <col min="3941" max="3943" width="0" style="155" hidden="1" customWidth="1"/>
    <col min="3944" max="3944" width="12.7109375" style="155" customWidth="1"/>
    <col min="3945" max="3945" width="14.85546875" style="155" customWidth="1"/>
    <col min="3946" max="3946" width="12.7109375" style="155" customWidth="1"/>
    <col min="3947" max="3947" width="12.42578125" style="155" customWidth="1"/>
    <col min="3948" max="3948" width="13.140625" style="155" customWidth="1"/>
    <col min="3949" max="3950" width="12.42578125" style="155" customWidth="1"/>
    <col min="3951" max="3954" width="12.7109375" style="155" customWidth="1"/>
    <col min="3955" max="3955" width="14.85546875" style="155" customWidth="1"/>
    <col min="3956" max="3956" width="12.7109375" style="155" customWidth="1"/>
    <col min="3957" max="3957" width="14.85546875" style="155" customWidth="1"/>
    <col min="3958" max="3961" width="12.7109375" style="155" customWidth="1"/>
    <col min="3962" max="3962" width="14.85546875" style="155" customWidth="1"/>
    <col min="3963" max="3964" width="12.7109375" style="155" customWidth="1"/>
    <col min="3965" max="3965" width="14.85546875" style="155" customWidth="1"/>
    <col min="3966" max="3966" width="12.7109375" style="155" customWidth="1"/>
    <col min="3967" max="3981" width="0" style="155" hidden="1" customWidth="1"/>
    <col min="3982" max="3982" width="9.140625" style="155" customWidth="1"/>
    <col min="3983" max="3983" width="12" style="155" customWidth="1"/>
    <col min="3984" max="3984" width="66.28515625" style="155" customWidth="1"/>
    <col min="3985" max="3991" width="0" style="155" hidden="1" customWidth="1"/>
    <col min="3992" max="3992" width="15.140625" style="155" customWidth="1"/>
    <col min="3993" max="3993" width="0" style="155" hidden="1" customWidth="1"/>
    <col min="3994" max="3994" width="16.5703125" style="155" customWidth="1"/>
    <col min="3995" max="3998" width="0" style="155" hidden="1" customWidth="1"/>
    <col min="3999" max="4098" width="9.140625" style="155"/>
    <col min="4099" max="4099" width="0" style="155" hidden="1" customWidth="1"/>
    <col min="4100" max="4100" width="56" style="155" customWidth="1"/>
    <col min="4101" max="4101" width="19" style="155" customWidth="1"/>
    <col min="4102" max="4102" width="6.5703125" style="155" customWidth="1"/>
    <col min="4103" max="4103" width="7.42578125" style="155" customWidth="1"/>
    <col min="4104" max="4127" width="6.5703125" style="155" customWidth="1"/>
    <col min="4128" max="4128" width="6.7109375" style="155" customWidth="1"/>
    <col min="4129" max="4131" width="6.85546875" style="155" customWidth="1"/>
    <col min="4132" max="4132" width="7.28515625" style="155" customWidth="1"/>
    <col min="4133" max="4133" width="7.140625" style="155" customWidth="1"/>
    <col min="4134" max="4134" width="7.42578125" style="155" customWidth="1"/>
    <col min="4135" max="4144" width="6.5703125" style="155" customWidth="1"/>
    <col min="4145" max="4183" width="9.140625" style="155" customWidth="1"/>
    <col min="4184" max="4184" width="68.28515625" style="155" customWidth="1"/>
    <col min="4185" max="4193" width="0" style="155" hidden="1" customWidth="1"/>
    <col min="4194" max="4196" width="14.85546875" style="155" customWidth="1"/>
    <col min="4197" max="4199" width="0" style="155" hidden="1" customWidth="1"/>
    <col min="4200" max="4200" width="12.7109375" style="155" customWidth="1"/>
    <col min="4201" max="4201" width="14.85546875" style="155" customWidth="1"/>
    <col min="4202" max="4202" width="12.7109375" style="155" customWidth="1"/>
    <col min="4203" max="4203" width="12.42578125" style="155" customWidth="1"/>
    <col min="4204" max="4204" width="13.140625" style="155" customWidth="1"/>
    <col min="4205" max="4206" width="12.42578125" style="155" customWidth="1"/>
    <col min="4207" max="4210" width="12.7109375" style="155" customWidth="1"/>
    <col min="4211" max="4211" width="14.85546875" style="155" customWidth="1"/>
    <col min="4212" max="4212" width="12.7109375" style="155" customWidth="1"/>
    <col min="4213" max="4213" width="14.85546875" style="155" customWidth="1"/>
    <col min="4214" max="4217" width="12.7109375" style="155" customWidth="1"/>
    <col min="4218" max="4218" width="14.85546875" style="155" customWidth="1"/>
    <col min="4219" max="4220" width="12.7109375" style="155" customWidth="1"/>
    <col min="4221" max="4221" width="14.85546875" style="155" customWidth="1"/>
    <col min="4222" max="4222" width="12.7109375" style="155" customWidth="1"/>
    <col min="4223" max="4237" width="0" style="155" hidden="1" customWidth="1"/>
    <col min="4238" max="4238" width="9.140625" style="155" customWidth="1"/>
    <col min="4239" max="4239" width="12" style="155" customWidth="1"/>
    <col min="4240" max="4240" width="66.28515625" style="155" customWidth="1"/>
    <col min="4241" max="4247" width="0" style="155" hidden="1" customWidth="1"/>
    <col min="4248" max="4248" width="15.140625" style="155" customWidth="1"/>
    <col min="4249" max="4249" width="0" style="155" hidden="1" customWidth="1"/>
    <col min="4250" max="4250" width="16.5703125" style="155" customWidth="1"/>
    <col min="4251" max="4254" width="0" style="155" hidden="1" customWidth="1"/>
    <col min="4255" max="4354" width="9.140625" style="155"/>
    <col min="4355" max="4355" width="0" style="155" hidden="1" customWidth="1"/>
    <col min="4356" max="4356" width="56" style="155" customWidth="1"/>
    <col min="4357" max="4357" width="19" style="155" customWidth="1"/>
    <col min="4358" max="4358" width="6.5703125" style="155" customWidth="1"/>
    <col min="4359" max="4359" width="7.42578125" style="155" customWidth="1"/>
    <col min="4360" max="4383" width="6.5703125" style="155" customWidth="1"/>
    <col min="4384" max="4384" width="6.7109375" style="155" customWidth="1"/>
    <col min="4385" max="4387" width="6.85546875" style="155" customWidth="1"/>
    <col min="4388" max="4388" width="7.28515625" style="155" customWidth="1"/>
    <col min="4389" max="4389" width="7.140625" style="155" customWidth="1"/>
    <col min="4390" max="4390" width="7.42578125" style="155" customWidth="1"/>
    <col min="4391" max="4400" width="6.5703125" style="155" customWidth="1"/>
    <col min="4401" max="4439" width="9.140625" style="155" customWidth="1"/>
    <col min="4440" max="4440" width="68.28515625" style="155" customWidth="1"/>
    <col min="4441" max="4449" width="0" style="155" hidden="1" customWidth="1"/>
    <col min="4450" max="4452" width="14.85546875" style="155" customWidth="1"/>
    <col min="4453" max="4455" width="0" style="155" hidden="1" customWidth="1"/>
    <col min="4456" max="4456" width="12.7109375" style="155" customWidth="1"/>
    <col min="4457" max="4457" width="14.85546875" style="155" customWidth="1"/>
    <col min="4458" max="4458" width="12.7109375" style="155" customWidth="1"/>
    <col min="4459" max="4459" width="12.42578125" style="155" customWidth="1"/>
    <col min="4460" max="4460" width="13.140625" style="155" customWidth="1"/>
    <col min="4461" max="4462" width="12.42578125" style="155" customWidth="1"/>
    <col min="4463" max="4466" width="12.7109375" style="155" customWidth="1"/>
    <col min="4467" max="4467" width="14.85546875" style="155" customWidth="1"/>
    <col min="4468" max="4468" width="12.7109375" style="155" customWidth="1"/>
    <col min="4469" max="4469" width="14.85546875" style="155" customWidth="1"/>
    <col min="4470" max="4473" width="12.7109375" style="155" customWidth="1"/>
    <col min="4474" max="4474" width="14.85546875" style="155" customWidth="1"/>
    <col min="4475" max="4476" width="12.7109375" style="155" customWidth="1"/>
    <col min="4477" max="4477" width="14.85546875" style="155" customWidth="1"/>
    <col min="4478" max="4478" width="12.7109375" style="155" customWidth="1"/>
    <col min="4479" max="4493" width="0" style="155" hidden="1" customWidth="1"/>
    <col min="4494" max="4494" width="9.140625" style="155" customWidth="1"/>
    <col min="4495" max="4495" width="12" style="155" customWidth="1"/>
    <col min="4496" max="4496" width="66.28515625" style="155" customWidth="1"/>
    <col min="4497" max="4503" width="0" style="155" hidden="1" customWidth="1"/>
    <col min="4504" max="4504" width="15.140625" style="155" customWidth="1"/>
    <col min="4505" max="4505" width="0" style="155" hidden="1" customWidth="1"/>
    <col min="4506" max="4506" width="16.5703125" style="155" customWidth="1"/>
    <col min="4507" max="4510" width="0" style="155" hidden="1" customWidth="1"/>
    <col min="4511" max="4610" width="9.140625" style="155"/>
    <col min="4611" max="4611" width="0" style="155" hidden="1" customWidth="1"/>
    <col min="4612" max="4612" width="56" style="155" customWidth="1"/>
    <col min="4613" max="4613" width="19" style="155" customWidth="1"/>
    <col min="4614" max="4614" width="6.5703125" style="155" customWidth="1"/>
    <col min="4615" max="4615" width="7.42578125" style="155" customWidth="1"/>
    <col min="4616" max="4639" width="6.5703125" style="155" customWidth="1"/>
    <col min="4640" max="4640" width="6.7109375" style="155" customWidth="1"/>
    <col min="4641" max="4643" width="6.85546875" style="155" customWidth="1"/>
    <col min="4644" max="4644" width="7.28515625" style="155" customWidth="1"/>
    <col min="4645" max="4645" width="7.140625" style="155" customWidth="1"/>
    <col min="4646" max="4646" width="7.42578125" style="155" customWidth="1"/>
    <col min="4647" max="4656" width="6.5703125" style="155" customWidth="1"/>
    <col min="4657" max="4695" width="9.140625" style="155" customWidth="1"/>
    <col min="4696" max="4696" width="68.28515625" style="155" customWidth="1"/>
    <col min="4697" max="4705" width="0" style="155" hidden="1" customWidth="1"/>
    <col min="4706" max="4708" width="14.85546875" style="155" customWidth="1"/>
    <col min="4709" max="4711" width="0" style="155" hidden="1" customWidth="1"/>
    <col min="4712" max="4712" width="12.7109375" style="155" customWidth="1"/>
    <col min="4713" max="4713" width="14.85546875" style="155" customWidth="1"/>
    <col min="4714" max="4714" width="12.7109375" style="155" customWidth="1"/>
    <col min="4715" max="4715" width="12.42578125" style="155" customWidth="1"/>
    <col min="4716" max="4716" width="13.140625" style="155" customWidth="1"/>
    <col min="4717" max="4718" width="12.42578125" style="155" customWidth="1"/>
    <col min="4719" max="4722" width="12.7109375" style="155" customWidth="1"/>
    <col min="4723" max="4723" width="14.85546875" style="155" customWidth="1"/>
    <col min="4724" max="4724" width="12.7109375" style="155" customWidth="1"/>
    <col min="4725" max="4725" width="14.85546875" style="155" customWidth="1"/>
    <col min="4726" max="4729" width="12.7109375" style="155" customWidth="1"/>
    <col min="4730" max="4730" width="14.85546875" style="155" customWidth="1"/>
    <col min="4731" max="4732" width="12.7109375" style="155" customWidth="1"/>
    <col min="4733" max="4733" width="14.85546875" style="155" customWidth="1"/>
    <col min="4734" max="4734" width="12.7109375" style="155" customWidth="1"/>
    <col min="4735" max="4749" width="0" style="155" hidden="1" customWidth="1"/>
    <col min="4750" max="4750" width="9.140625" style="155" customWidth="1"/>
    <col min="4751" max="4751" width="12" style="155" customWidth="1"/>
    <col min="4752" max="4752" width="66.28515625" style="155" customWidth="1"/>
    <col min="4753" max="4759" width="0" style="155" hidden="1" customWidth="1"/>
    <col min="4760" max="4760" width="15.140625" style="155" customWidth="1"/>
    <col min="4761" max="4761" width="0" style="155" hidden="1" customWidth="1"/>
    <col min="4762" max="4762" width="16.5703125" style="155" customWidth="1"/>
    <col min="4763" max="4766" width="0" style="155" hidden="1" customWidth="1"/>
    <col min="4767" max="4866" width="9.140625" style="155"/>
    <col min="4867" max="4867" width="0" style="155" hidden="1" customWidth="1"/>
    <col min="4868" max="4868" width="56" style="155" customWidth="1"/>
    <col min="4869" max="4869" width="19" style="155" customWidth="1"/>
    <col min="4870" max="4870" width="6.5703125" style="155" customWidth="1"/>
    <col min="4871" max="4871" width="7.42578125" style="155" customWidth="1"/>
    <col min="4872" max="4895" width="6.5703125" style="155" customWidth="1"/>
    <col min="4896" max="4896" width="6.7109375" style="155" customWidth="1"/>
    <col min="4897" max="4899" width="6.85546875" style="155" customWidth="1"/>
    <col min="4900" max="4900" width="7.28515625" style="155" customWidth="1"/>
    <col min="4901" max="4901" width="7.140625" style="155" customWidth="1"/>
    <col min="4902" max="4902" width="7.42578125" style="155" customWidth="1"/>
    <col min="4903" max="4912" width="6.5703125" style="155" customWidth="1"/>
    <col min="4913" max="4951" width="9.140625" style="155" customWidth="1"/>
    <col min="4952" max="4952" width="68.28515625" style="155" customWidth="1"/>
    <col min="4953" max="4961" width="0" style="155" hidden="1" customWidth="1"/>
    <col min="4962" max="4964" width="14.85546875" style="155" customWidth="1"/>
    <col min="4965" max="4967" width="0" style="155" hidden="1" customWidth="1"/>
    <col min="4968" max="4968" width="12.7109375" style="155" customWidth="1"/>
    <col min="4969" max="4969" width="14.85546875" style="155" customWidth="1"/>
    <col min="4970" max="4970" width="12.7109375" style="155" customWidth="1"/>
    <col min="4971" max="4971" width="12.42578125" style="155" customWidth="1"/>
    <col min="4972" max="4972" width="13.140625" style="155" customWidth="1"/>
    <col min="4973" max="4974" width="12.42578125" style="155" customWidth="1"/>
    <col min="4975" max="4978" width="12.7109375" style="155" customWidth="1"/>
    <col min="4979" max="4979" width="14.85546875" style="155" customWidth="1"/>
    <col min="4980" max="4980" width="12.7109375" style="155" customWidth="1"/>
    <col min="4981" max="4981" width="14.85546875" style="155" customWidth="1"/>
    <col min="4982" max="4985" width="12.7109375" style="155" customWidth="1"/>
    <col min="4986" max="4986" width="14.85546875" style="155" customWidth="1"/>
    <col min="4987" max="4988" width="12.7109375" style="155" customWidth="1"/>
    <col min="4989" max="4989" width="14.85546875" style="155" customWidth="1"/>
    <col min="4990" max="4990" width="12.7109375" style="155" customWidth="1"/>
    <col min="4991" max="5005" width="0" style="155" hidden="1" customWidth="1"/>
    <col min="5006" max="5006" width="9.140625" style="155" customWidth="1"/>
    <col min="5007" max="5007" width="12" style="155" customWidth="1"/>
    <col min="5008" max="5008" width="66.28515625" style="155" customWidth="1"/>
    <col min="5009" max="5015" width="0" style="155" hidden="1" customWidth="1"/>
    <col min="5016" max="5016" width="15.140625" style="155" customWidth="1"/>
    <col min="5017" max="5017" width="0" style="155" hidden="1" customWidth="1"/>
    <col min="5018" max="5018" width="16.5703125" style="155" customWidth="1"/>
    <col min="5019" max="5022" width="0" style="155" hidden="1" customWidth="1"/>
    <col min="5023" max="5122" width="9.140625" style="155"/>
    <col min="5123" max="5123" width="0" style="155" hidden="1" customWidth="1"/>
    <col min="5124" max="5124" width="56" style="155" customWidth="1"/>
    <col min="5125" max="5125" width="19" style="155" customWidth="1"/>
    <col min="5126" max="5126" width="6.5703125" style="155" customWidth="1"/>
    <col min="5127" max="5127" width="7.42578125" style="155" customWidth="1"/>
    <col min="5128" max="5151" width="6.5703125" style="155" customWidth="1"/>
    <col min="5152" max="5152" width="6.7109375" style="155" customWidth="1"/>
    <col min="5153" max="5155" width="6.85546875" style="155" customWidth="1"/>
    <col min="5156" max="5156" width="7.28515625" style="155" customWidth="1"/>
    <col min="5157" max="5157" width="7.140625" style="155" customWidth="1"/>
    <col min="5158" max="5158" width="7.42578125" style="155" customWidth="1"/>
    <col min="5159" max="5168" width="6.5703125" style="155" customWidth="1"/>
    <col min="5169" max="5207" width="9.140625" style="155" customWidth="1"/>
    <col min="5208" max="5208" width="68.28515625" style="155" customWidth="1"/>
    <col min="5209" max="5217" width="0" style="155" hidden="1" customWidth="1"/>
    <col min="5218" max="5220" width="14.85546875" style="155" customWidth="1"/>
    <col min="5221" max="5223" width="0" style="155" hidden="1" customWidth="1"/>
    <col min="5224" max="5224" width="12.7109375" style="155" customWidth="1"/>
    <col min="5225" max="5225" width="14.85546875" style="155" customWidth="1"/>
    <col min="5226" max="5226" width="12.7109375" style="155" customWidth="1"/>
    <col min="5227" max="5227" width="12.42578125" style="155" customWidth="1"/>
    <col min="5228" max="5228" width="13.140625" style="155" customWidth="1"/>
    <col min="5229" max="5230" width="12.42578125" style="155" customWidth="1"/>
    <col min="5231" max="5234" width="12.7109375" style="155" customWidth="1"/>
    <col min="5235" max="5235" width="14.85546875" style="155" customWidth="1"/>
    <col min="5236" max="5236" width="12.7109375" style="155" customWidth="1"/>
    <col min="5237" max="5237" width="14.85546875" style="155" customWidth="1"/>
    <col min="5238" max="5241" width="12.7109375" style="155" customWidth="1"/>
    <col min="5242" max="5242" width="14.85546875" style="155" customWidth="1"/>
    <col min="5243" max="5244" width="12.7109375" style="155" customWidth="1"/>
    <col min="5245" max="5245" width="14.85546875" style="155" customWidth="1"/>
    <col min="5246" max="5246" width="12.7109375" style="155" customWidth="1"/>
    <col min="5247" max="5261" width="0" style="155" hidden="1" customWidth="1"/>
    <col min="5262" max="5262" width="9.140625" style="155" customWidth="1"/>
    <col min="5263" max="5263" width="12" style="155" customWidth="1"/>
    <col min="5264" max="5264" width="66.28515625" style="155" customWidth="1"/>
    <col min="5265" max="5271" width="0" style="155" hidden="1" customWidth="1"/>
    <col min="5272" max="5272" width="15.140625" style="155" customWidth="1"/>
    <col min="5273" max="5273" width="0" style="155" hidden="1" customWidth="1"/>
    <col min="5274" max="5274" width="16.5703125" style="155" customWidth="1"/>
    <col min="5275" max="5278" width="0" style="155" hidden="1" customWidth="1"/>
    <col min="5279" max="5378" width="9.140625" style="155"/>
    <col min="5379" max="5379" width="0" style="155" hidden="1" customWidth="1"/>
    <col min="5380" max="5380" width="56" style="155" customWidth="1"/>
    <col min="5381" max="5381" width="19" style="155" customWidth="1"/>
    <col min="5382" max="5382" width="6.5703125" style="155" customWidth="1"/>
    <col min="5383" max="5383" width="7.42578125" style="155" customWidth="1"/>
    <col min="5384" max="5407" width="6.5703125" style="155" customWidth="1"/>
    <col min="5408" max="5408" width="6.7109375" style="155" customWidth="1"/>
    <col min="5409" max="5411" width="6.85546875" style="155" customWidth="1"/>
    <col min="5412" max="5412" width="7.28515625" style="155" customWidth="1"/>
    <col min="5413" max="5413" width="7.140625" style="155" customWidth="1"/>
    <col min="5414" max="5414" width="7.42578125" style="155" customWidth="1"/>
    <col min="5415" max="5424" width="6.5703125" style="155" customWidth="1"/>
    <col min="5425" max="5463" width="9.140625" style="155" customWidth="1"/>
    <col min="5464" max="5464" width="68.28515625" style="155" customWidth="1"/>
    <col min="5465" max="5473" width="0" style="155" hidden="1" customWidth="1"/>
    <col min="5474" max="5476" width="14.85546875" style="155" customWidth="1"/>
    <col min="5477" max="5479" width="0" style="155" hidden="1" customWidth="1"/>
    <col min="5480" max="5480" width="12.7109375" style="155" customWidth="1"/>
    <col min="5481" max="5481" width="14.85546875" style="155" customWidth="1"/>
    <col min="5482" max="5482" width="12.7109375" style="155" customWidth="1"/>
    <col min="5483" max="5483" width="12.42578125" style="155" customWidth="1"/>
    <col min="5484" max="5484" width="13.140625" style="155" customWidth="1"/>
    <col min="5485" max="5486" width="12.42578125" style="155" customWidth="1"/>
    <col min="5487" max="5490" width="12.7109375" style="155" customWidth="1"/>
    <col min="5491" max="5491" width="14.85546875" style="155" customWidth="1"/>
    <col min="5492" max="5492" width="12.7109375" style="155" customWidth="1"/>
    <col min="5493" max="5493" width="14.85546875" style="155" customWidth="1"/>
    <col min="5494" max="5497" width="12.7109375" style="155" customWidth="1"/>
    <col min="5498" max="5498" width="14.85546875" style="155" customWidth="1"/>
    <col min="5499" max="5500" width="12.7109375" style="155" customWidth="1"/>
    <col min="5501" max="5501" width="14.85546875" style="155" customWidth="1"/>
    <col min="5502" max="5502" width="12.7109375" style="155" customWidth="1"/>
    <col min="5503" max="5517" width="0" style="155" hidden="1" customWidth="1"/>
    <col min="5518" max="5518" width="9.140625" style="155" customWidth="1"/>
    <col min="5519" max="5519" width="12" style="155" customWidth="1"/>
    <col min="5520" max="5520" width="66.28515625" style="155" customWidth="1"/>
    <col min="5521" max="5527" width="0" style="155" hidden="1" customWidth="1"/>
    <col min="5528" max="5528" width="15.140625" style="155" customWidth="1"/>
    <col min="5529" max="5529" width="0" style="155" hidden="1" customWidth="1"/>
    <col min="5530" max="5530" width="16.5703125" style="155" customWidth="1"/>
    <col min="5531" max="5534" width="0" style="155" hidden="1" customWidth="1"/>
    <col min="5535" max="5634" width="9.140625" style="155"/>
    <col min="5635" max="5635" width="0" style="155" hidden="1" customWidth="1"/>
    <col min="5636" max="5636" width="56" style="155" customWidth="1"/>
    <col min="5637" max="5637" width="19" style="155" customWidth="1"/>
    <col min="5638" max="5638" width="6.5703125" style="155" customWidth="1"/>
    <col min="5639" max="5639" width="7.42578125" style="155" customWidth="1"/>
    <col min="5640" max="5663" width="6.5703125" style="155" customWidth="1"/>
    <col min="5664" max="5664" width="6.7109375" style="155" customWidth="1"/>
    <col min="5665" max="5667" width="6.85546875" style="155" customWidth="1"/>
    <col min="5668" max="5668" width="7.28515625" style="155" customWidth="1"/>
    <col min="5669" max="5669" width="7.140625" style="155" customWidth="1"/>
    <col min="5670" max="5670" width="7.42578125" style="155" customWidth="1"/>
    <col min="5671" max="5680" width="6.5703125" style="155" customWidth="1"/>
    <col min="5681" max="5719" width="9.140625" style="155" customWidth="1"/>
    <col min="5720" max="5720" width="68.28515625" style="155" customWidth="1"/>
    <col min="5721" max="5729" width="0" style="155" hidden="1" customWidth="1"/>
    <col min="5730" max="5732" width="14.85546875" style="155" customWidth="1"/>
    <col min="5733" max="5735" width="0" style="155" hidden="1" customWidth="1"/>
    <col min="5736" max="5736" width="12.7109375" style="155" customWidth="1"/>
    <col min="5737" max="5737" width="14.85546875" style="155" customWidth="1"/>
    <col min="5738" max="5738" width="12.7109375" style="155" customWidth="1"/>
    <col min="5739" max="5739" width="12.42578125" style="155" customWidth="1"/>
    <col min="5740" max="5740" width="13.140625" style="155" customWidth="1"/>
    <col min="5741" max="5742" width="12.42578125" style="155" customWidth="1"/>
    <col min="5743" max="5746" width="12.7109375" style="155" customWidth="1"/>
    <col min="5747" max="5747" width="14.85546875" style="155" customWidth="1"/>
    <col min="5748" max="5748" width="12.7109375" style="155" customWidth="1"/>
    <col min="5749" max="5749" width="14.85546875" style="155" customWidth="1"/>
    <col min="5750" max="5753" width="12.7109375" style="155" customWidth="1"/>
    <col min="5754" max="5754" width="14.85546875" style="155" customWidth="1"/>
    <col min="5755" max="5756" width="12.7109375" style="155" customWidth="1"/>
    <col min="5757" max="5757" width="14.85546875" style="155" customWidth="1"/>
    <col min="5758" max="5758" width="12.7109375" style="155" customWidth="1"/>
    <col min="5759" max="5773" width="0" style="155" hidden="1" customWidth="1"/>
    <col min="5774" max="5774" width="9.140625" style="155" customWidth="1"/>
    <col min="5775" max="5775" width="12" style="155" customWidth="1"/>
    <col min="5776" max="5776" width="66.28515625" style="155" customWidth="1"/>
    <col min="5777" max="5783" width="0" style="155" hidden="1" customWidth="1"/>
    <col min="5784" max="5784" width="15.140625" style="155" customWidth="1"/>
    <col min="5785" max="5785" width="0" style="155" hidden="1" customWidth="1"/>
    <col min="5786" max="5786" width="16.5703125" style="155" customWidth="1"/>
    <col min="5787" max="5790" width="0" style="155" hidden="1" customWidth="1"/>
    <col min="5791" max="5890" width="9.140625" style="155"/>
    <col min="5891" max="5891" width="0" style="155" hidden="1" customWidth="1"/>
    <col min="5892" max="5892" width="56" style="155" customWidth="1"/>
    <col min="5893" max="5893" width="19" style="155" customWidth="1"/>
    <col min="5894" max="5894" width="6.5703125" style="155" customWidth="1"/>
    <col min="5895" max="5895" width="7.42578125" style="155" customWidth="1"/>
    <col min="5896" max="5919" width="6.5703125" style="155" customWidth="1"/>
    <col min="5920" max="5920" width="6.7109375" style="155" customWidth="1"/>
    <col min="5921" max="5923" width="6.85546875" style="155" customWidth="1"/>
    <col min="5924" max="5924" width="7.28515625" style="155" customWidth="1"/>
    <col min="5925" max="5925" width="7.140625" style="155" customWidth="1"/>
    <col min="5926" max="5926" width="7.42578125" style="155" customWidth="1"/>
    <col min="5927" max="5936" width="6.5703125" style="155" customWidth="1"/>
    <col min="5937" max="5975" width="9.140625" style="155" customWidth="1"/>
    <col min="5976" max="5976" width="68.28515625" style="155" customWidth="1"/>
    <col min="5977" max="5985" width="0" style="155" hidden="1" customWidth="1"/>
    <col min="5986" max="5988" width="14.85546875" style="155" customWidth="1"/>
    <col min="5989" max="5991" width="0" style="155" hidden="1" customWidth="1"/>
    <col min="5992" max="5992" width="12.7109375" style="155" customWidth="1"/>
    <col min="5993" max="5993" width="14.85546875" style="155" customWidth="1"/>
    <col min="5994" max="5994" width="12.7109375" style="155" customWidth="1"/>
    <col min="5995" max="5995" width="12.42578125" style="155" customWidth="1"/>
    <col min="5996" max="5996" width="13.140625" style="155" customWidth="1"/>
    <col min="5997" max="5998" width="12.42578125" style="155" customWidth="1"/>
    <col min="5999" max="6002" width="12.7109375" style="155" customWidth="1"/>
    <col min="6003" max="6003" width="14.85546875" style="155" customWidth="1"/>
    <col min="6004" max="6004" width="12.7109375" style="155" customWidth="1"/>
    <col min="6005" max="6005" width="14.85546875" style="155" customWidth="1"/>
    <col min="6006" max="6009" width="12.7109375" style="155" customWidth="1"/>
    <col min="6010" max="6010" width="14.85546875" style="155" customWidth="1"/>
    <col min="6011" max="6012" width="12.7109375" style="155" customWidth="1"/>
    <col min="6013" max="6013" width="14.85546875" style="155" customWidth="1"/>
    <col min="6014" max="6014" width="12.7109375" style="155" customWidth="1"/>
    <col min="6015" max="6029" width="0" style="155" hidden="1" customWidth="1"/>
    <col min="6030" max="6030" width="9.140625" style="155" customWidth="1"/>
    <col min="6031" max="6031" width="12" style="155" customWidth="1"/>
    <col min="6032" max="6032" width="66.28515625" style="155" customWidth="1"/>
    <col min="6033" max="6039" width="0" style="155" hidden="1" customWidth="1"/>
    <col min="6040" max="6040" width="15.140625" style="155" customWidth="1"/>
    <col min="6041" max="6041" width="0" style="155" hidden="1" customWidth="1"/>
    <col min="6042" max="6042" width="16.5703125" style="155" customWidth="1"/>
    <col min="6043" max="6046" width="0" style="155" hidden="1" customWidth="1"/>
    <col min="6047" max="6146" width="9.140625" style="155"/>
    <col min="6147" max="6147" width="0" style="155" hidden="1" customWidth="1"/>
    <col min="6148" max="6148" width="56" style="155" customWidth="1"/>
    <col min="6149" max="6149" width="19" style="155" customWidth="1"/>
    <col min="6150" max="6150" width="6.5703125" style="155" customWidth="1"/>
    <col min="6151" max="6151" width="7.42578125" style="155" customWidth="1"/>
    <col min="6152" max="6175" width="6.5703125" style="155" customWidth="1"/>
    <col min="6176" max="6176" width="6.7109375" style="155" customWidth="1"/>
    <col min="6177" max="6179" width="6.85546875" style="155" customWidth="1"/>
    <col min="6180" max="6180" width="7.28515625" style="155" customWidth="1"/>
    <col min="6181" max="6181" width="7.140625" style="155" customWidth="1"/>
    <col min="6182" max="6182" width="7.42578125" style="155" customWidth="1"/>
    <col min="6183" max="6192" width="6.5703125" style="155" customWidth="1"/>
    <col min="6193" max="6231" width="9.140625" style="155" customWidth="1"/>
    <col min="6232" max="6232" width="68.28515625" style="155" customWidth="1"/>
    <col min="6233" max="6241" width="0" style="155" hidden="1" customWidth="1"/>
    <col min="6242" max="6244" width="14.85546875" style="155" customWidth="1"/>
    <col min="6245" max="6247" width="0" style="155" hidden="1" customWidth="1"/>
    <col min="6248" max="6248" width="12.7109375" style="155" customWidth="1"/>
    <col min="6249" max="6249" width="14.85546875" style="155" customWidth="1"/>
    <col min="6250" max="6250" width="12.7109375" style="155" customWidth="1"/>
    <col min="6251" max="6251" width="12.42578125" style="155" customWidth="1"/>
    <col min="6252" max="6252" width="13.140625" style="155" customWidth="1"/>
    <col min="6253" max="6254" width="12.42578125" style="155" customWidth="1"/>
    <col min="6255" max="6258" width="12.7109375" style="155" customWidth="1"/>
    <col min="6259" max="6259" width="14.85546875" style="155" customWidth="1"/>
    <col min="6260" max="6260" width="12.7109375" style="155" customWidth="1"/>
    <col min="6261" max="6261" width="14.85546875" style="155" customWidth="1"/>
    <col min="6262" max="6265" width="12.7109375" style="155" customWidth="1"/>
    <col min="6266" max="6266" width="14.85546875" style="155" customWidth="1"/>
    <col min="6267" max="6268" width="12.7109375" style="155" customWidth="1"/>
    <col min="6269" max="6269" width="14.85546875" style="155" customWidth="1"/>
    <col min="6270" max="6270" width="12.7109375" style="155" customWidth="1"/>
    <col min="6271" max="6285" width="0" style="155" hidden="1" customWidth="1"/>
    <col min="6286" max="6286" width="9.140625" style="155" customWidth="1"/>
    <col min="6287" max="6287" width="12" style="155" customWidth="1"/>
    <col min="6288" max="6288" width="66.28515625" style="155" customWidth="1"/>
    <col min="6289" max="6295" width="0" style="155" hidden="1" customWidth="1"/>
    <col min="6296" max="6296" width="15.140625" style="155" customWidth="1"/>
    <col min="6297" max="6297" width="0" style="155" hidden="1" customWidth="1"/>
    <col min="6298" max="6298" width="16.5703125" style="155" customWidth="1"/>
    <col min="6299" max="6302" width="0" style="155" hidden="1" customWidth="1"/>
    <col min="6303" max="6402" width="9.140625" style="155"/>
    <col min="6403" max="6403" width="0" style="155" hidden="1" customWidth="1"/>
    <col min="6404" max="6404" width="56" style="155" customWidth="1"/>
    <col min="6405" max="6405" width="19" style="155" customWidth="1"/>
    <col min="6406" max="6406" width="6.5703125" style="155" customWidth="1"/>
    <col min="6407" max="6407" width="7.42578125" style="155" customWidth="1"/>
    <col min="6408" max="6431" width="6.5703125" style="155" customWidth="1"/>
    <col min="6432" max="6432" width="6.7109375" style="155" customWidth="1"/>
    <col min="6433" max="6435" width="6.85546875" style="155" customWidth="1"/>
    <col min="6436" max="6436" width="7.28515625" style="155" customWidth="1"/>
    <col min="6437" max="6437" width="7.140625" style="155" customWidth="1"/>
    <col min="6438" max="6438" width="7.42578125" style="155" customWidth="1"/>
    <col min="6439" max="6448" width="6.5703125" style="155" customWidth="1"/>
    <col min="6449" max="6487" width="9.140625" style="155" customWidth="1"/>
    <col min="6488" max="6488" width="68.28515625" style="155" customWidth="1"/>
    <col min="6489" max="6497" width="0" style="155" hidden="1" customWidth="1"/>
    <col min="6498" max="6500" width="14.85546875" style="155" customWidth="1"/>
    <col min="6501" max="6503" width="0" style="155" hidden="1" customWidth="1"/>
    <col min="6504" max="6504" width="12.7109375" style="155" customWidth="1"/>
    <col min="6505" max="6505" width="14.85546875" style="155" customWidth="1"/>
    <col min="6506" max="6506" width="12.7109375" style="155" customWidth="1"/>
    <col min="6507" max="6507" width="12.42578125" style="155" customWidth="1"/>
    <col min="6508" max="6508" width="13.140625" style="155" customWidth="1"/>
    <col min="6509" max="6510" width="12.42578125" style="155" customWidth="1"/>
    <col min="6511" max="6514" width="12.7109375" style="155" customWidth="1"/>
    <col min="6515" max="6515" width="14.85546875" style="155" customWidth="1"/>
    <col min="6516" max="6516" width="12.7109375" style="155" customWidth="1"/>
    <col min="6517" max="6517" width="14.85546875" style="155" customWidth="1"/>
    <col min="6518" max="6521" width="12.7109375" style="155" customWidth="1"/>
    <col min="6522" max="6522" width="14.85546875" style="155" customWidth="1"/>
    <col min="6523" max="6524" width="12.7109375" style="155" customWidth="1"/>
    <col min="6525" max="6525" width="14.85546875" style="155" customWidth="1"/>
    <col min="6526" max="6526" width="12.7109375" style="155" customWidth="1"/>
    <col min="6527" max="6541" width="0" style="155" hidden="1" customWidth="1"/>
    <col min="6542" max="6542" width="9.140625" style="155" customWidth="1"/>
    <col min="6543" max="6543" width="12" style="155" customWidth="1"/>
    <col min="6544" max="6544" width="66.28515625" style="155" customWidth="1"/>
    <col min="6545" max="6551" width="0" style="155" hidden="1" customWidth="1"/>
    <col min="6552" max="6552" width="15.140625" style="155" customWidth="1"/>
    <col min="6553" max="6553" width="0" style="155" hidden="1" customWidth="1"/>
    <col min="6554" max="6554" width="16.5703125" style="155" customWidth="1"/>
    <col min="6555" max="6558" width="0" style="155" hidden="1" customWidth="1"/>
    <col min="6559" max="6658" width="9.140625" style="155"/>
    <col min="6659" max="6659" width="0" style="155" hidden="1" customWidth="1"/>
    <col min="6660" max="6660" width="56" style="155" customWidth="1"/>
    <col min="6661" max="6661" width="19" style="155" customWidth="1"/>
    <col min="6662" max="6662" width="6.5703125" style="155" customWidth="1"/>
    <col min="6663" max="6663" width="7.42578125" style="155" customWidth="1"/>
    <col min="6664" max="6687" width="6.5703125" style="155" customWidth="1"/>
    <col min="6688" max="6688" width="6.7109375" style="155" customWidth="1"/>
    <col min="6689" max="6691" width="6.85546875" style="155" customWidth="1"/>
    <col min="6692" max="6692" width="7.28515625" style="155" customWidth="1"/>
    <col min="6693" max="6693" width="7.140625" style="155" customWidth="1"/>
    <col min="6694" max="6694" width="7.42578125" style="155" customWidth="1"/>
    <col min="6695" max="6704" width="6.5703125" style="155" customWidth="1"/>
    <col min="6705" max="6743" width="9.140625" style="155" customWidth="1"/>
    <col min="6744" max="6744" width="68.28515625" style="155" customWidth="1"/>
    <col min="6745" max="6753" width="0" style="155" hidden="1" customWidth="1"/>
    <col min="6754" max="6756" width="14.85546875" style="155" customWidth="1"/>
    <col min="6757" max="6759" width="0" style="155" hidden="1" customWidth="1"/>
    <col min="6760" max="6760" width="12.7109375" style="155" customWidth="1"/>
    <col min="6761" max="6761" width="14.85546875" style="155" customWidth="1"/>
    <col min="6762" max="6762" width="12.7109375" style="155" customWidth="1"/>
    <col min="6763" max="6763" width="12.42578125" style="155" customWidth="1"/>
    <col min="6764" max="6764" width="13.140625" style="155" customWidth="1"/>
    <col min="6765" max="6766" width="12.42578125" style="155" customWidth="1"/>
    <col min="6767" max="6770" width="12.7109375" style="155" customWidth="1"/>
    <col min="6771" max="6771" width="14.85546875" style="155" customWidth="1"/>
    <col min="6772" max="6772" width="12.7109375" style="155" customWidth="1"/>
    <col min="6773" max="6773" width="14.85546875" style="155" customWidth="1"/>
    <col min="6774" max="6777" width="12.7109375" style="155" customWidth="1"/>
    <col min="6778" max="6778" width="14.85546875" style="155" customWidth="1"/>
    <col min="6779" max="6780" width="12.7109375" style="155" customWidth="1"/>
    <col min="6781" max="6781" width="14.85546875" style="155" customWidth="1"/>
    <col min="6782" max="6782" width="12.7109375" style="155" customWidth="1"/>
    <col min="6783" max="6797" width="0" style="155" hidden="1" customWidth="1"/>
    <col min="6798" max="6798" width="9.140625" style="155" customWidth="1"/>
    <col min="6799" max="6799" width="12" style="155" customWidth="1"/>
    <col min="6800" max="6800" width="66.28515625" style="155" customWidth="1"/>
    <col min="6801" max="6807" width="0" style="155" hidden="1" customWidth="1"/>
    <col min="6808" max="6808" width="15.140625" style="155" customWidth="1"/>
    <col min="6809" max="6809" width="0" style="155" hidden="1" customWidth="1"/>
    <col min="6810" max="6810" width="16.5703125" style="155" customWidth="1"/>
    <col min="6811" max="6814" width="0" style="155" hidden="1" customWidth="1"/>
    <col min="6815" max="6914" width="9.140625" style="155"/>
    <col min="6915" max="6915" width="0" style="155" hidden="1" customWidth="1"/>
    <col min="6916" max="6916" width="56" style="155" customWidth="1"/>
    <col min="6917" max="6917" width="19" style="155" customWidth="1"/>
    <col min="6918" max="6918" width="6.5703125" style="155" customWidth="1"/>
    <col min="6919" max="6919" width="7.42578125" style="155" customWidth="1"/>
    <col min="6920" max="6943" width="6.5703125" style="155" customWidth="1"/>
    <col min="6944" max="6944" width="6.7109375" style="155" customWidth="1"/>
    <col min="6945" max="6947" width="6.85546875" style="155" customWidth="1"/>
    <col min="6948" max="6948" width="7.28515625" style="155" customWidth="1"/>
    <col min="6949" max="6949" width="7.140625" style="155" customWidth="1"/>
    <col min="6950" max="6950" width="7.42578125" style="155" customWidth="1"/>
    <col min="6951" max="6960" width="6.5703125" style="155" customWidth="1"/>
    <col min="6961" max="6999" width="9.140625" style="155" customWidth="1"/>
    <col min="7000" max="7000" width="68.28515625" style="155" customWidth="1"/>
    <col min="7001" max="7009" width="0" style="155" hidden="1" customWidth="1"/>
    <col min="7010" max="7012" width="14.85546875" style="155" customWidth="1"/>
    <col min="7013" max="7015" width="0" style="155" hidden="1" customWidth="1"/>
    <col min="7016" max="7016" width="12.7109375" style="155" customWidth="1"/>
    <col min="7017" max="7017" width="14.85546875" style="155" customWidth="1"/>
    <col min="7018" max="7018" width="12.7109375" style="155" customWidth="1"/>
    <col min="7019" max="7019" width="12.42578125" style="155" customWidth="1"/>
    <col min="7020" max="7020" width="13.140625" style="155" customWidth="1"/>
    <col min="7021" max="7022" width="12.42578125" style="155" customWidth="1"/>
    <col min="7023" max="7026" width="12.7109375" style="155" customWidth="1"/>
    <col min="7027" max="7027" width="14.85546875" style="155" customWidth="1"/>
    <col min="7028" max="7028" width="12.7109375" style="155" customWidth="1"/>
    <col min="7029" max="7029" width="14.85546875" style="155" customWidth="1"/>
    <col min="7030" max="7033" width="12.7109375" style="155" customWidth="1"/>
    <col min="7034" max="7034" width="14.85546875" style="155" customWidth="1"/>
    <col min="7035" max="7036" width="12.7109375" style="155" customWidth="1"/>
    <col min="7037" max="7037" width="14.85546875" style="155" customWidth="1"/>
    <col min="7038" max="7038" width="12.7109375" style="155" customWidth="1"/>
    <col min="7039" max="7053" width="0" style="155" hidden="1" customWidth="1"/>
    <col min="7054" max="7054" width="9.140625" style="155" customWidth="1"/>
    <col min="7055" max="7055" width="12" style="155" customWidth="1"/>
    <col min="7056" max="7056" width="66.28515625" style="155" customWidth="1"/>
    <col min="7057" max="7063" width="0" style="155" hidden="1" customWidth="1"/>
    <col min="7064" max="7064" width="15.140625" style="155" customWidth="1"/>
    <col min="7065" max="7065" width="0" style="155" hidden="1" customWidth="1"/>
    <col min="7066" max="7066" width="16.5703125" style="155" customWidth="1"/>
    <col min="7067" max="7070" width="0" style="155" hidden="1" customWidth="1"/>
    <col min="7071" max="7170" width="9.140625" style="155"/>
    <col min="7171" max="7171" width="0" style="155" hidden="1" customWidth="1"/>
    <col min="7172" max="7172" width="56" style="155" customWidth="1"/>
    <col min="7173" max="7173" width="19" style="155" customWidth="1"/>
    <col min="7174" max="7174" width="6.5703125" style="155" customWidth="1"/>
    <col min="7175" max="7175" width="7.42578125" style="155" customWidth="1"/>
    <col min="7176" max="7199" width="6.5703125" style="155" customWidth="1"/>
    <col min="7200" max="7200" width="6.7109375" style="155" customWidth="1"/>
    <col min="7201" max="7203" width="6.85546875" style="155" customWidth="1"/>
    <col min="7204" max="7204" width="7.28515625" style="155" customWidth="1"/>
    <col min="7205" max="7205" width="7.140625" style="155" customWidth="1"/>
    <col min="7206" max="7206" width="7.42578125" style="155" customWidth="1"/>
    <col min="7207" max="7216" width="6.5703125" style="155" customWidth="1"/>
    <col min="7217" max="7255" width="9.140625" style="155" customWidth="1"/>
    <col min="7256" max="7256" width="68.28515625" style="155" customWidth="1"/>
    <col min="7257" max="7265" width="0" style="155" hidden="1" customWidth="1"/>
    <col min="7266" max="7268" width="14.85546875" style="155" customWidth="1"/>
    <col min="7269" max="7271" width="0" style="155" hidden="1" customWidth="1"/>
    <col min="7272" max="7272" width="12.7109375" style="155" customWidth="1"/>
    <col min="7273" max="7273" width="14.85546875" style="155" customWidth="1"/>
    <col min="7274" max="7274" width="12.7109375" style="155" customWidth="1"/>
    <col min="7275" max="7275" width="12.42578125" style="155" customWidth="1"/>
    <col min="7276" max="7276" width="13.140625" style="155" customWidth="1"/>
    <col min="7277" max="7278" width="12.42578125" style="155" customWidth="1"/>
    <col min="7279" max="7282" width="12.7109375" style="155" customWidth="1"/>
    <col min="7283" max="7283" width="14.85546875" style="155" customWidth="1"/>
    <col min="7284" max="7284" width="12.7109375" style="155" customWidth="1"/>
    <col min="7285" max="7285" width="14.85546875" style="155" customWidth="1"/>
    <col min="7286" max="7289" width="12.7109375" style="155" customWidth="1"/>
    <col min="7290" max="7290" width="14.85546875" style="155" customWidth="1"/>
    <col min="7291" max="7292" width="12.7109375" style="155" customWidth="1"/>
    <col min="7293" max="7293" width="14.85546875" style="155" customWidth="1"/>
    <col min="7294" max="7294" width="12.7109375" style="155" customWidth="1"/>
    <col min="7295" max="7309" width="0" style="155" hidden="1" customWidth="1"/>
    <col min="7310" max="7310" width="9.140625" style="155" customWidth="1"/>
    <col min="7311" max="7311" width="12" style="155" customWidth="1"/>
    <col min="7312" max="7312" width="66.28515625" style="155" customWidth="1"/>
    <col min="7313" max="7319" width="0" style="155" hidden="1" customWidth="1"/>
    <col min="7320" max="7320" width="15.140625" style="155" customWidth="1"/>
    <col min="7321" max="7321" width="0" style="155" hidden="1" customWidth="1"/>
    <col min="7322" max="7322" width="16.5703125" style="155" customWidth="1"/>
    <col min="7323" max="7326" width="0" style="155" hidden="1" customWidth="1"/>
    <col min="7327" max="7426" width="9.140625" style="155"/>
    <col min="7427" max="7427" width="0" style="155" hidden="1" customWidth="1"/>
    <col min="7428" max="7428" width="56" style="155" customWidth="1"/>
    <col min="7429" max="7429" width="19" style="155" customWidth="1"/>
    <col min="7430" max="7430" width="6.5703125" style="155" customWidth="1"/>
    <col min="7431" max="7431" width="7.42578125" style="155" customWidth="1"/>
    <col min="7432" max="7455" width="6.5703125" style="155" customWidth="1"/>
    <col min="7456" max="7456" width="6.7109375" style="155" customWidth="1"/>
    <col min="7457" max="7459" width="6.85546875" style="155" customWidth="1"/>
    <col min="7460" max="7460" width="7.28515625" style="155" customWidth="1"/>
    <col min="7461" max="7461" width="7.140625" style="155" customWidth="1"/>
    <col min="7462" max="7462" width="7.42578125" style="155" customWidth="1"/>
    <col min="7463" max="7472" width="6.5703125" style="155" customWidth="1"/>
    <col min="7473" max="7511" width="9.140625" style="155" customWidth="1"/>
    <col min="7512" max="7512" width="68.28515625" style="155" customWidth="1"/>
    <col min="7513" max="7521" width="0" style="155" hidden="1" customWidth="1"/>
    <col min="7522" max="7524" width="14.85546875" style="155" customWidth="1"/>
    <col min="7525" max="7527" width="0" style="155" hidden="1" customWidth="1"/>
    <col min="7528" max="7528" width="12.7109375" style="155" customWidth="1"/>
    <col min="7529" max="7529" width="14.85546875" style="155" customWidth="1"/>
    <col min="7530" max="7530" width="12.7109375" style="155" customWidth="1"/>
    <col min="7531" max="7531" width="12.42578125" style="155" customWidth="1"/>
    <col min="7532" max="7532" width="13.140625" style="155" customWidth="1"/>
    <col min="7533" max="7534" width="12.42578125" style="155" customWidth="1"/>
    <col min="7535" max="7538" width="12.7109375" style="155" customWidth="1"/>
    <col min="7539" max="7539" width="14.85546875" style="155" customWidth="1"/>
    <col min="7540" max="7540" width="12.7109375" style="155" customWidth="1"/>
    <col min="7541" max="7541" width="14.85546875" style="155" customWidth="1"/>
    <col min="7542" max="7545" width="12.7109375" style="155" customWidth="1"/>
    <col min="7546" max="7546" width="14.85546875" style="155" customWidth="1"/>
    <col min="7547" max="7548" width="12.7109375" style="155" customWidth="1"/>
    <col min="7549" max="7549" width="14.85546875" style="155" customWidth="1"/>
    <col min="7550" max="7550" width="12.7109375" style="155" customWidth="1"/>
    <col min="7551" max="7565" width="0" style="155" hidden="1" customWidth="1"/>
    <col min="7566" max="7566" width="9.140625" style="155" customWidth="1"/>
    <col min="7567" max="7567" width="12" style="155" customWidth="1"/>
    <col min="7568" max="7568" width="66.28515625" style="155" customWidth="1"/>
    <col min="7569" max="7575" width="0" style="155" hidden="1" customWidth="1"/>
    <col min="7576" max="7576" width="15.140625" style="155" customWidth="1"/>
    <col min="7577" max="7577" width="0" style="155" hidden="1" customWidth="1"/>
    <col min="7578" max="7578" width="16.5703125" style="155" customWidth="1"/>
    <col min="7579" max="7582" width="0" style="155" hidden="1" customWidth="1"/>
    <col min="7583" max="7682" width="9.140625" style="155"/>
    <col min="7683" max="7683" width="0" style="155" hidden="1" customWidth="1"/>
    <col min="7684" max="7684" width="56" style="155" customWidth="1"/>
    <col min="7685" max="7685" width="19" style="155" customWidth="1"/>
    <col min="7686" max="7686" width="6.5703125" style="155" customWidth="1"/>
    <col min="7687" max="7687" width="7.42578125" style="155" customWidth="1"/>
    <col min="7688" max="7711" width="6.5703125" style="155" customWidth="1"/>
    <col min="7712" max="7712" width="6.7109375" style="155" customWidth="1"/>
    <col min="7713" max="7715" width="6.85546875" style="155" customWidth="1"/>
    <col min="7716" max="7716" width="7.28515625" style="155" customWidth="1"/>
    <col min="7717" max="7717" width="7.140625" style="155" customWidth="1"/>
    <col min="7718" max="7718" width="7.42578125" style="155" customWidth="1"/>
    <col min="7719" max="7728" width="6.5703125" style="155" customWidth="1"/>
    <col min="7729" max="7767" width="9.140625" style="155" customWidth="1"/>
    <col min="7768" max="7768" width="68.28515625" style="155" customWidth="1"/>
    <col min="7769" max="7777" width="0" style="155" hidden="1" customWidth="1"/>
    <col min="7778" max="7780" width="14.85546875" style="155" customWidth="1"/>
    <col min="7781" max="7783" width="0" style="155" hidden="1" customWidth="1"/>
    <col min="7784" max="7784" width="12.7109375" style="155" customWidth="1"/>
    <col min="7785" max="7785" width="14.85546875" style="155" customWidth="1"/>
    <col min="7786" max="7786" width="12.7109375" style="155" customWidth="1"/>
    <col min="7787" max="7787" width="12.42578125" style="155" customWidth="1"/>
    <col min="7788" max="7788" width="13.140625" style="155" customWidth="1"/>
    <col min="7789" max="7790" width="12.42578125" style="155" customWidth="1"/>
    <col min="7791" max="7794" width="12.7109375" style="155" customWidth="1"/>
    <col min="7795" max="7795" width="14.85546875" style="155" customWidth="1"/>
    <col min="7796" max="7796" width="12.7109375" style="155" customWidth="1"/>
    <col min="7797" max="7797" width="14.85546875" style="155" customWidth="1"/>
    <col min="7798" max="7801" width="12.7109375" style="155" customWidth="1"/>
    <col min="7802" max="7802" width="14.85546875" style="155" customWidth="1"/>
    <col min="7803" max="7804" width="12.7109375" style="155" customWidth="1"/>
    <col min="7805" max="7805" width="14.85546875" style="155" customWidth="1"/>
    <col min="7806" max="7806" width="12.7109375" style="155" customWidth="1"/>
    <col min="7807" max="7821" width="0" style="155" hidden="1" customWidth="1"/>
    <col min="7822" max="7822" width="9.140625" style="155" customWidth="1"/>
    <col min="7823" max="7823" width="12" style="155" customWidth="1"/>
    <col min="7824" max="7824" width="66.28515625" style="155" customWidth="1"/>
    <col min="7825" max="7831" width="0" style="155" hidden="1" customWidth="1"/>
    <col min="7832" max="7832" width="15.140625" style="155" customWidth="1"/>
    <col min="7833" max="7833" width="0" style="155" hidden="1" customWidth="1"/>
    <col min="7834" max="7834" width="16.5703125" style="155" customWidth="1"/>
    <col min="7835" max="7838" width="0" style="155" hidden="1" customWidth="1"/>
    <col min="7839" max="7938" width="9.140625" style="155"/>
    <col min="7939" max="7939" width="0" style="155" hidden="1" customWidth="1"/>
    <col min="7940" max="7940" width="56" style="155" customWidth="1"/>
    <col min="7941" max="7941" width="19" style="155" customWidth="1"/>
    <col min="7942" max="7942" width="6.5703125" style="155" customWidth="1"/>
    <col min="7943" max="7943" width="7.42578125" style="155" customWidth="1"/>
    <col min="7944" max="7967" width="6.5703125" style="155" customWidth="1"/>
    <col min="7968" max="7968" width="6.7109375" style="155" customWidth="1"/>
    <col min="7969" max="7971" width="6.85546875" style="155" customWidth="1"/>
    <col min="7972" max="7972" width="7.28515625" style="155" customWidth="1"/>
    <col min="7973" max="7973" width="7.140625" style="155" customWidth="1"/>
    <col min="7974" max="7974" width="7.42578125" style="155" customWidth="1"/>
    <col min="7975" max="7984" width="6.5703125" style="155" customWidth="1"/>
    <col min="7985" max="8023" width="9.140625" style="155" customWidth="1"/>
    <col min="8024" max="8024" width="68.28515625" style="155" customWidth="1"/>
    <col min="8025" max="8033" width="0" style="155" hidden="1" customWidth="1"/>
    <col min="8034" max="8036" width="14.85546875" style="155" customWidth="1"/>
    <col min="8037" max="8039" width="0" style="155" hidden="1" customWidth="1"/>
    <col min="8040" max="8040" width="12.7109375" style="155" customWidth="1"/>
    <col min="8041" max="8041" width="14.85546875" style="155" customWidth="1"/>
    <col min="8042" max="8042" width="12.7109375" style="155" customWidth="1"/>
    <col min="8043" max="8043" width="12.42578125" style="155" customWidth="1"/>
    <col min="8044" max="8044" width="13.140625" style="155" customWidth="1"/>
    <col min="8045" max="8046" width="12.42578125" style="155" customWidth="1"/>
    <col min="8047" max="8050" width="12.7109375" style="155" customWidth="1"/>
    <col min="8051" max="8051" width="14.85546875" style="155" customWidth="1"/>
    <col min="8052" max="8052" width="12.7109375" style="155" customWidth="1"/>
    <col min="8053" max="8053" width="14.85546875" style="155" customWidth="1"/>
    <col min="8054" max="8057" width="12.7109375" style="155" customWidth="1"/>
    <col min="8058" max="8058" width="14.85546875" style="155" customWidth="1"/>
    <col min="8059" max="8060" width="12.7109375" style="155" customWidth="1"/>
    <col min="8061" max="8061" width="14.85546875" style="155" customWidth="1"/>
    <col min="8062" max="8062" width="12.7109375" style="155" customWidth="1"/>
    <col min="8063" max="8077" width="0" style="155" hidden="1" customWidth="1"/>
    <col min="8078" max="8078" width="9.140625" style="155" customWidth="1"/>
    <col min="8079" max="8079" width="12" style="155" customWidth="1"/>
    <col min="8080" max="8080" width="66.28515625" style="155" customWidth="1"/>
    <col min="8081" max="8087" width="0" style="155" hidden="1" customWidth="1"/>
    <col min="8088" max="8088" width="15.140625" style="155" customWidth="1"/>
    <col min="8089" max="8089" width="0" style="155" hidden="1" customWidth="1"/>
    <col min="8090" max="8090" width="16.5703125" style="155" customWidth="1"/>
    <col min="8091" max="8094" width="0" style="155" hidden="1" customWidth="1"/>
    <col min="8095" max="8194" width="9.140625" style="155"/>
    <col min="8195" max="8195" width="0" style="155" hidden="1" customWidth="1"/>
    <col min="8196" max="8196" width="56" style="155" customWidth="1"/>
    <col min="8197" max="8197" width="19" style="155" customWidth="1"/>
    <col min="8198" max="8198" width="6.5703125" style="155" customWidth="1"/>
    <col min="8199" max="8199" width="7.42578125" style="155" customWidth="1"/>
    <col min="8200" max="8223" width="6.5703125" style="155" customWidth="1"/>
    <col min="8224" max="8224" width="6.7109375" style="155" customWidth="1"/>
    <col min="8225" max="8227" width="6.85546875" style="155" customWidth="1"/>
    <col min="8228" max="8228" width="7.28515625" style="155" customWidth="1"/>
    <col min="8229" max="8229" width="7.140625" style="155" customWidth="1"/>
    <col min="8230" max="8230" width="7.42578125" style="155" customWidth="1"/>
    <col min="8231" max="8240" width="6.5703125" style="155" customWidth="1"/>
    <col min="8241" max="8279" width="9.140625" style="155" customWidth="1"/>
    <col min="8280" max="8280" width="68.28515625" style="155" customWidth="1"/>
    <col min="8281" max="8289" width="0" style="155" hidden="1" customWidth="1"/>
    <col min="8290" max="8292" width="14.85546875" style="155" customWidth="1"/>
    <col min="8293" max="8295" width="0" style="155" hidden="1" customWidth="1"/>
    <col min="8296" max="8296" width="12.7109375" style="155" customWidth="1"/>
    <col min="8297" max="8297" width="14.85546875" style="155" customWidth="1"/>
    <col min="8298" max="8298" width="12.7109375" style="155" customWidth="1"/>
    <col min="8299" max="8299" width="12.42578125" style="155" customWidth="1"/>
    <col min="8300" max="8300" width="13.140625" style="155" customWidth="1"/>
    <col min="8301" max="8302" width="12.42578125" style="155" customWidth="1"/>
    <col min="8303" max="8306" width="12.7109375" style="155" customWidth="1"/>
    <col min="8307" max="8307" width="14.85546875" style="155" customWidth="1"/>
    <col min="8308" max="8308" width="12.7109375" style="155" customWidth="1"/>
    <col min="8309" max="8309" width="14.85546875" style="155" customWidth="1"/>
    <col min="8310" max="8313" width="12.7109375" style="155" customWidth="1"/>
    <col min="8314" max="8314" width="14.85546875" style="155" customWidth="1"/>
    <col min="8315" max="8316" width="12.7109375" style="155" customWidth="1"/>
    <col min="8317" max="8317" width="14.85546875" style="155" customWidth="1"/>
    <col min="8318" max="8318" width="12.7109375" style="155" customWidth="1"/>
    <col min="8319" max="8333" width="0" style="155" hidden="1" customWidth="1"/>
    <col min="8334" max="8334" width="9.140625" style="155" customWidth="1"/>
    <col min="8335" max="8335" width="12" style="155" customWidth="1"/>
    <col min="8336" max="8336" width="66.28515625" style="155" customWidth="1"/>
    <col min="8337" max="8343" width="0" style="155" hidden="1" customWidth="1"/>
    <col min="8344" max="8344" width="15.140625" style="155" customWidth="1"/>
    <col min="8345" max="8345" width="0" style="155" hidden="1" customWidth="1"/>
    <col min="8346" max="8346" width="16.5703125" style="155" customWidth="1"/>
    <col min="8347" max="8350" width="0" style="155" hidden="1" customWidth="1"/>
    <col min="8351" max="8450" width="9.140625" style="155"/>
    <col min="8451" max="8451" width="0" style="155" hidden="1" customWidth="1"/>
    <col min="8452" max="8452" width="56" style="155" customWidth="1"/>
    <col min="8453" max="8453" width="19" style="155" customWidth="1"/>
    <col min="8454" max="8454" width="6.5703125" style="155" customWidth="1"/>
    <col min="8455" max="8455" width="7.42578125" style="155" customWidth="1"/>
    <col min="8456" max="8479" width="6.5703125" style="155" customWidth="1"/>
    <col min="8480" max="8480" width="6.7109375" style="155" customWidth="1"/>
    <col min="8481" max="8483" width="6.85546875" style="155" customWidth="1"/>
    <col min="8484" max="8484" width="7.28515625" style="155" customWidth="1"/>
    <col min="8485" max="8485" width="7.140625" style="155" customWidth="1"/>
    <col min="8486" max="8486" width="7.42578125" style="155" customWidth="1"/>
    <col min="8487" max="8496" width="6.5703125" style="155" customWidth="1"/>
    <col min="8497" max="8535" width="9.140625" style="155" customWidth="1"/>
    <col min="8536" max="8536" width="68.28515625" style="155" customWidth="1"/>
    <col min="8537" max="8545" width="0" style="155" hidden="1" customWidth="1"/>
    <col min="8546" max="8548" width="14.85546875" style="155" customWidth="1"/>
    <col min="8549" max="8551" width="0" style="155" hidden="1" customWidth="1"/>
    <col min="8552" max="8552" width="12.7109375" style="155" customWidth="1"/>
    <col min="8553" max="8553" width="14.85546875" style="155" customWidth="1"/>
    <col min="8554" max="8554" width="12.7109375" style="155" customWidth="1"/>
    <col min="8555" max="8555" width="12.42578125" style="155" customWidth="1"/>
    <col min="8556" max="8556" width="13.140625" style="155" customWidth="1"/>
    <col min="8557" max="8558" width="12.42578125" style="155" customWidth="1"/>
    <col min="8559" max="8562" width="12.7109375" style="155" customWidth="1"/>
    <col min="8563" max="8563" width="14.85546875" style="155" customWidth="1"/>
    <col min="8564" max="8564" width="12.7109375" style="155" customWidth="1"/>
    <col min="8565" max="8565" width="14.85546875" style="155" customWidth="1"/>
    <col min="8566" max="8569" width="12.7109375" style="155" customWidth="1"/>
    <col min="8570" max="8570" width="14.85546875" style="155" customWidth="1"/>
    <col min="8571" max="8572" width="12.7109375" style="155" customWidth="1"/>
    <col min="8573" max="8573" width="14.85546875" style="155" customWidth="1"/>
    <col min="8574" max="8574" width="12.7109375" style="155" customWidth="1"/>
    <col min="8575" max="8589" width="0" style="155" hidden="1" customWidth="1"/>
    <col min="8590" max="8590" width="9.140625" style="155" customWidth="1"/>
    <col min="8591" max="8591" width="12" style="155" customWidth="1"/>
    <col min="8592" max="8592" width="66.28515625" style="155" customWidth="1"/>
    <col min="8593" max="8599" width="0" style="155" hidden="1" customWidth="1"/>
    <col min="8600" max="8600" width="15.140625" style="155" customWidth="1"/>
    <col min="8601" max="8601" width="0" style="155" hidden="1" customWidth="1"/>
    <col min="8602" max="8602" width="16.5703125" style="155" customWidth="1"/>
    <col min="8603" max="8606" width="0" style="155" hidden="1" customWidth="1"/>
    <col min="8607" max="8706" width="9.140625" style="155"/>
    <col min="8707" max="8707" width="0" style="155" hidden="1" customWidth="1"/>
    <col min="8708" max="8708" width="56" style="155" customWidth="1"/>
    <col min="8709" max="8709" width="19" style="155" customWidth="1"/>
    <col min="8710" max="8710" width="6.5703125" style="155" customWidth="1"/>
    <col min="8711" max="8711" width="7.42578125" style="155" customWidth="1"/>
    <col min="8712" max="8735" width="6.5703125" style="155" customWidth="1"/>
    <col min="8736" max="8736" width="6.7109375" style="155" customWidth="1"/>
    <col min="8737" max="8739" width="6.85546875" style="155" customWidth="1"/>
    <col min="8740" max="8740" width="7.28515625" style="155" customWidth="1"/>
    <col min="8741" max="8741" width="7.140625" style="155" customWidth="1"/>
    <col min="8742" max="8742" width="7.42578125" style="155" customWidth="1"/>
    <col min="8743" max="8752" width="6.5703125" style="155" customWidth="1"/>
    <col min="8753" max="8791" width="9.140625" style="155" customWidth="1"/>
    <col min="8792" max="8792" width="68.28515625" style="155" customWidth="1"/>
    <col min="8793" max="8801" width="0" style="155" hidden="1" customWidth="1"/>
    <col min="8802" max="8804" width="14.85546875" style="155" customWidth="1"/>
    <col min="8805" max="8807" width="0" style="155" hidden="1" customWidth="1"/>
    <col min="8808" max="8808" width="12.7109375" style="155" customWidth="1"/>
    <col min="8809" max="8809" width="14.85546875" style="155" customWidth="1"/>
    <col min="8810" max="8810" width="12.7109375" style="155" customWidth="1"/>
    <col min="8811" max="8811" width="12.42578125" style="155" customWidth="1"/>
    <col min="8812" max="8812" width="13.140625" style="155" customWidth="1"/>
    <col min="8813" max="8814" width="12.42578125" style="155" customWidth="1"/>
    <col min="8815" max="8818" width="12.7109375" style="155" customWidth="1"/>
    <col min="8819" max="8819" width="14.85546875" style="155" customWidth="1"/>
    <col min="8820" max="8820" width="12.7109375" style="155" customWidth="1"/>
    <col min="8821" max="8821" width="14.85546875" style="155" customWidth="1"/>
    <col min="8822" max="8825" width="12.7109375" style="155" customWidth="1"/>
    <col min="8826" max="8826" width="14.85546875" style="155" customWidth="1"/>
    <col min="8827" max="8828" width="12.7109375" style="155" customWidth="1"/>
    <col min="8829" max="8829" width="14.85546875" style="155" customWidth="1"/>
    <col min="8830" max="8830" width="12.7109375" style="155" customWidth="1"/>
    <col min="8831" max="8845" width="0" style="155" hidden="1" customWidth="1"/>
    <col min="8846" max="8846" width="9.140625" style="155" customWidth="1"/>
    <col min="8847" max="8847" width="12" style="155" customWidth="1"/>
    <col min="8848" max="8848" width="66.28515625" style="155" customWidth="1"/>
    <col min="8849" max="8855" width="0" style="155" hidden="1" customWidth="1"/>
    <col min="8856" max="8856" width="15.140625" style="155" customWidth="1"/>
    <col min="8857" max="8857" width="0" style="155" hidden="1" customWidth="1"/>
    <col min="8858" max="8858" width="16.5703125" style="155" customWidth="1"/>
    <col min="8859" max="8862" width="0" style="155" hidden="1" customWidth="1"/>
    <col min="8863" max="8962" width="9.140625" style="155"/>
    <col min="8963" max="8963" width="0" style="155" hidden="1" customWidth="1"/>
    <col min="8964" max="8964" width="56" style="155" customWidth="1"/>
    <col min="8965" max="8965" width="19" style="155" customWidth="1"/>
    <col min="8966" max="8966" width="6.5703125" style="155" customWidth="1"/>
    <col min="8967" max="8967" width="7.42578125" style="155" customWidth="1"/>
    <col min="8968" max="8991" width="6.5703125" style="155" customWidth="1"/>
    <col min="8992" max="8992" width="6.7109375" style="155" customWidth="1"/>
    <col min="8993" max="8995" width="6.85546875" style="155" customWidth="1"/>
    <col min="8996" max="8996" width="7.28515625" style="155" customWidth="1"/>
    <col min="8997" max="8997" width="7.140625" style="155" customWidth="1"/>
    <col min="8998" max="8998" width="7.42578125" style="155" customWidth="1"/>
    <col min="8999" max="9008" width="6.5703125" style="155" customWidth="1"/>
    <col min="9009" max="9047" width="9.140625" style="155" customWidth="1"/>
    <col min="9048" max="9048" width="68.28515625" style="155" customWidth="1"/>
    <col min="9049" max="9057" width="0" style="155" hidden="1" customWidth="1"/>
    <col min="9058" max="9060" width="14.85546875" style="155" customWidth="1"/>
    <col min="9061" max="9063" width="0" style="155" hidden="1" customWidth="1"/>
    <col min="9064" max="9064" width="12.7109375" style="155" customWidth="1"/>
    <col min="9065" max="9065" width="14.85546875" style="155" customWidth="1"/>
    <col min="9066" max="9066" width="12.7109375" style="155" customWidth="1"/>
    <col min="9067" max="9067" width="12.42578125" style="155" customWidth="1"/>
    <col min="9068" max="9068" width="13.140625" style="155" customWidth="1"/>
    <col min="9069" max="9070" width="12.42578125" style="155" customWidth="1"/>
    <col min="9071" max="9074" width="12.7109375" style="155" customWidth="1"/>
    <col min="9075" max="9075" width="14.85546875" style="155" customWidth="1"/>
    <col min="9076" max="9076" width="12.7109375" style="155" customWidth="1"/>
    <col min="9077" max="9077" width="14.85546875" style="155" customWidth="1"/>
    <col min="9078" max="9081" width="12.7109375" style="155" customWidth="1"/>
    <col min="9082" max="9082" width="14.85546875" style="155" customWidth="1"/>
    <col min="9083" max="9084" width="12.7109375" style="155" customWidth="1"/>
    <col min="9085" max="9085" width="14.85546875" style="155" customWidth="1"/>
    <col min="9086" max="9086" width="12.7109375" style="155" customWidth="1"/>
    <col min="9087" max="9101" width="0" style="155" hidden="1" customWidth="1"/>
    <col min="9102" max="9102" width="9.140625" style="155" customWidth="1"/>
    <col min="9103" max="9103" width="12" style="155" customWidth="1"/>
    <col min="9104" max="9104" width="66.28515625" style="155" customWidth="1"/>
    <col min="9105" max="9111" width="0" style="155" hidden="1" customWidth="1"/>
    <col min="9112" max="9112" width="15.140625" style="155" customWidth="1"/>
    <col min="9113" max="9113" width="0" style="155" hidden="1" customWidth="1"/>
    <col min="9114" max="9114" width="16.5703125" style="155" customWidth="1"/>
    <col min="9115" max="9118" width="0" style="155" hidden="1" customWidth="1"/>
    <col min="9119" max="9218" width="9.140625" style="155"/>
    <col min="9219" max="9219" width="0" style="155" hidden="1" customWidth="1"/>
    <col min="9220" max="9220" width="56" style="155" customWidth="1"/>
    <col min="9221" max="9221" width="19" style="155" customWidth="1"/>
    <col min="9222" max="9222" width="6.5703125" style="155" customWidth="1"/>
    <col min="9223" max="9223" width="7.42578125" style="155" customWidth="1"/>
    <col min="9224" max="9247" width="6.5703125" style="155" customWidth="1"/>
    <col min="9248" max="9248" width="6.7109375" style="155" customWidth="1"/>
    <col min="9249" max="9251" width="6.85546875" style="155" customWidth="1"/>
    <col min="9252" max="9252" width="7.28515625" style="155" customWidth="1"/>
    <col min="9253" max="9253" width="7.140625" style="155" customWidth="1"/>
    <col min="9254" max="9254" width="7.42578125" style="155" customWidth="1"/>
    <col min="9255" max="9264" width="6.5703125" style="155" customWidth="1"/>
    <col min="9265" max="9303" width="9.140625" style="155" customWidth="1"/>
    <col min="9304" max="9304" width="68.28515625" style="155" customWidth="1"/>
    <col min="9305" max="9313" width="0" style="155" hidden="1" customWidth="1"/>
    <col min="9314" max="9316" width="14.85546875" style="155" customWidth="1"/>
    <col min="9317" max="9319" width="0" style="155" hidden="1" customWidth="1"/>
    <col min="9320" max="9320" width="12.7109375" style="155" customWidth="1"/>
    <col min="9321" max="9321" width="14.85546875" style="155" customWidth="1"/>
    <col min="9322" max="9322" width="12.7109375" style="155" customWidth="1"/>
    <col min="9323" max="9323" width="12.42578125" style="155" customWidth="1"/>
    <col min="9324" max="9324" width="13.140625" style="155" customWidth="1"/>
    <col min="9325" max="9326" width="12.42578125" style="155" customWidth="1"/>
    <col min="9327" max="9330" width="12.7109375" style="155" customWidth="1"/>
    <col min="9331" max="9331" width="14.85546875" style="155" customWidth="1"/>
    <col min="9332" max="9332" width="12.7109375" style="155" customWidth="1"/>
    <col min="9333" max="9333" width="14.85546875" style="155" customWidth="1"/>
    <col min="9334" max="9337" width="12.7109375" style="155" customWidth="1"/>
    <col min="9338" max="9338" width="14.85546875" style="155" customWidth="1"/>
    <col min="9339" max="9340" width="12.7109375" style="155" customWidth="1"/>
    <col min="9341" max="9341" width="14.85546875" style="155" customWidth="1"/>
    <col min="9342" max="9342" width="12.7109375" style="155" customWidth="1"/>
    <col min="9343" max="9357" width="0" style="155" hidden="1" customWidth="1"/>
    <col min="9358" max="9358" width="9.140625" style="155" customWidth="1"/>
    <col min="9359" max="9359" width="12" style="155" customWidth="1"/>
    <col min="9360" max="9360" width="66.28515625" style="155" customWidth="1"/>
    <col min="9361" max="9367" width="0" style="155" hidden="1" customWidth="1"/>
    <col min="9368" max="9368" width="15.140625" style="155" customWidth="1"/>
    <col min="9369" max="9369" width="0" style="155" hidden="1" customWidth="1"/>
    <col min="9370" max="9370" width="16.5703125" style="155" customWidth="1"/>
    <col min="9371" max="9374" width="0" style="155" hidden="1" customWidth="1"/>
    <col min="9375" max="9474" width="9.140625" style="155"/>
    <col min="9475" max="9475" width="0" style="155" hidden="1" customWidth="1"/>
    <col min="9476" max="9476" width="56" style="155" customWidth="1"/>
    <col min="9477" max="9477" width="19" style="155" customWidth="1"/>
    <col min="9478" max="9478" width="6.5703125" style="155" customWidth="1"/>
    <col min="9479" max="9479" width="7.42578125" style="155" customWidth="1"/>
    <col min="9480" max="9503" width="6.5703125" style="155" customWidth="1"/>
    <col min="9504" max="9504" width="6.7109375" style="155" customWidth="1"/>
    <col min="9505" max="9507" width="6.85546875" style="155" customWidth="1"/>
    <col min="9508" max="9508" width="7.28515625" style="155" customWidth="1"/>
    <col min="9509" max="9509" width="7.140625" style="155" customWidth="1"/>
    <col min="9510" max="9510" width="7.42578125" style="155" customWidth="1"/>
    <col min="9511" max="9520" width="6.5703125" style="155" customWidth="1"/>
    <col min="9521" max="9559" width="9.140625" style="155" customWidth="1"/>
    <col min="9560" max="9560" width="68.28515625" style="155" customWidth="1"/>
    <col min="9561" max="9569" width="0" style="155" hidden="1" customWidth="1"/>
    <col min="9570" max="9572" width="14.85546875" style="155" customWidth="1"/>
    <col min="9573" max="9575" width="0" style="155" hidden="1" customWidth="1"/>
    <col min="9576" max="9576" width="12.7109375" style="155" customWidth="1"/>
    <col min="9577" max="9577" width="14.85546875" style="155" customWidth="1"/>
    <col min="9578" max="9578" width="12.7109375" style="155" customWidth="1"/>
    <col min="9579" max="9579" width="12.42578125" style="155" customWidth="1"/>
    <col min="9580" max="9580" width="13.140625" style="155" customWidth="1"/>
    <col min="9581" max="9582" width="12.42578125" style="155" customWidth="1"/>
    <col min="9583" max="9586" width="12.7109375" style="155" customWidth="1"/>
    <col min="9587" max="9587" width="14.85546875" style="155" customWidth="1"/>
    <col min="9588" max="9588" width="12.7109375" style="155" customWidth="1"/>
    <col min="9589" max="9589" width="14.85546875" style="155" customWidth="1"/>
    <col min="9590" max="9593" width="12.7109375" style="155" customWidth="1"/>
    <col min="9594" max="9594" width="14.85546875" style="155" customWidth="1"/>
    <col min="9595" max="9596" width="12.7109375" style="155" customWidth="1"/>
    <col min="9597" max="9597" width="14.85546875" style="155" customWidth="1"/>
    <col min="9598" max="9598" width="12.7109375" style="155" customWidth="1"/>
    <col min="9599" max="9613" width="0" style="155" hidden="1" customWidth="1"/>
    <col min="9614" max="9614" width="9.140625" style="155" customWidth="1"/>
    <col min="9615" max="9615" width="12" style="155" customWidth="1"/>
    <col min="9616" max="9616" width="66.28515625" style="155" customWidth="1"/>
    <col min="9617" max="9623" width="0" style="155" hidden="1" customWidth="1"/>
    <col min="9624" max="9624" width="15.140625" style="155" customWidth="1"/>
    <col min="9625" max="9625" width="0" style="155" hidden="1" customWidth="1"/>
    <col min="9626" max="9626" width="16.5703125" style="155" customWidth="1"/>
    <col min="9627" max="9630" width="0" style="155" hidden="1" customWidth="1"/>
    <col min="9631" max="9730" width="9.140625" style="155"/>
    <col min="9731" max="9731" width="0" style="155" hidden="1" customWidth="1"/>
    <col min="9732" max="9732" width="56" style="155" customWidth="1"/>
    <col min="9733" max="9733" width="19" style="155" customWidth="1"/>
    <col min="9734" max="9734" width="6.5703125" style="155" customWidth="1"/>
    <col min="9735" max="9735" width="7.42578125" style="155" customWidth="1"/>
    <col min="9736" max="9759" width="6.5703125" style="155" customWidth="1"/>
    <col min="9760" max="9760" width="6.7109375" style="155" customWidth="1"/>
    <col min="9761" max="9763" width="6.85546875" style="155" customWidth="1"/>
    <col min="9764" max="9764" width="7.28515625" style="155" customWidth="1"/>
    <col min="9765" max="9765" width="7.140625" style="155" customWidth="1"/>
    <col min="9766" max="9766" width="7.42578125" style="155" customWidth="1"/>
    <col min="9767" max="9776" width="6.5703125" style="155" customWidth="1"/>
    <col min="9777" max="9815" width="9.140625" style="155" customWidth="1"/>
    <col min="9816" max="9816" width="68.28515625" style="155" customWidth="1"/>
    <col min="9817" max="9825" width="0" style="155" hidden="1" customWidth="1"/>
    <col min="9826" max="9828" width="14.85546875" style="155" customWidth="1"/>
    <col min="9829" max="9831" width="0" style="155" hidden="1" customWidth="1"/>
    <col min="9832" max="9832" width="12.7109375" style="155" customWidth="1"/>
    <col min="9833" max="9833" width="14.85546875" style="155" customWidth="1"/>
    <col min="9834" max="9834" width="12.7109375" style="155" customWidth="1"/>
    <col min="9835" max="9835" width="12.42578125" style="155" customWidth="1"/>
    <col min="9836" max="9836" width="13.140625" style="155" customWidth="1"/>
    <col min="9837" max="9838" width="12.42578125" style="155" customWidth="1"/>
    <col min="9839" max="9842" width="12.7109375" style="155" customWidth="1"/>
    <col min="9843" max="9843" width="14.85546875" style="155" customWidth="1"/>
    <col min="9844" max="9844" width="12.7109375" style="155" customWidth="1"/>
    <col min="9845" max="9845" width="14.85546875" style="155" customWidth="1"/>
    <col min="9846" max="9849" width="12.7109375" style="155" customWidth="1"/>
    <col min="9850" max="9850" width="14.85546875" style="155" customWidth="1"/>
    <col min="9851" max="9852" width="12.7109375" style="155" customWidth="1"/>
    <col min="9853" max="9853" width="14.85546875" style="155" customWidth="1"/>
    <col min="9854" max="9854" width="12.7109375" style="155" customWidth="1"/>
    <col min="9855" max="9869" width="0" style="155" hidden="1" customWidth="1"/>
    <col min="9870" max="9870" width="9.140625" style="155" customWidth="1"/>
    <col min="9871" max="9871" width="12" style="155" customWidth="1"/>
    <col min="9872" max="9872" width="66.28515625" style="155" customWidth="1"/>
    <col min="9873" max="9879" width="0" style="155" hidden="1" customWidth="1"/>
    <col min="9880" max="9880" width="15.140625" style="155" customWidth="1"/>
    <col min="9881" max="9881" width="0" style="155" hidden="1" customWidth="1"/>
    <col min="9882" max="9882" width="16.5703125" style="155" customWidth="1"/>
    <col min="9883" max="9886" width="0" style="155" hidden="1" customWidth="1"/>
    <col min="9887" max="9986" width="9.140625" style="155"/>
    <col min="9987" max="9987" width="0" style="155" hidden="1" customWidth="1"/>
    <col min="9988" max="9988" width="56" style="155" customWidth="1"/>
    <col min="9989" max="9989" width="19" style="155" customWidth="1"/>
    <col min="9990" max="9990" width="6.5703125" style="155" customWidth="1"/>
    <col min="9991" max="9991" width="7.42578125" style="155" customWidth="1"/>
    <col min="9992" max="10015" width="6.5703125" style="155" customWidth="1"/>
    <col min="10016" max="10016" width="6.7109375" style="155" customWidth="1"/>
    <col min="10017" max="10019" width="6.85546875" style="155" customWidth="1"/>
    <col min="10020" max="10020" width="7.28515625" style="155" customWidth="1"/>
    <col min="10021" max="10021" width="7.140625" style="155" customWidth="1"/>
    <col min="10022" max="10022" width="7.42578125" style="155" customWidth="1"/>
    <col min="10023" max="10032" width="6.5703125" style="155" customWidth="1"/>
    <col min="10033" max="10071" width="9.140625" style="155" customWidth="1"/>
    <col min="10072" max="10072" width="68.28515625" style="155" customWidth="1"/>
    <col min="10073" max="10081" width="0" style="155" hidden="1" customWidth="1"/>
    <col min="10082" max="10084" width="14.85546875" style="155" customWidth="1"/>
    <col min="10085" max="10087" width="0" style="155" hidden="1" customWidth="1"/>
    <col min="10088" max="10088" width="12.7109375" style="155" customWidth="1"/>
    <col min="10089" max="10089" width="14.85546875" style="155" customWidth="1"/>
    <col min="10090" max="10090" width="12.7109375" style="155" customWidth="1"/>
    <col min="10091" max="10091" width="12.42578125" style="155" customWidth="1"/>
    <col min="10092" max="10092" width="13.140625" style="155" customWidth="1"/>
    <col min="10093" max="10094" width="12.42578125" style="155" customWidth="1"/>
    <col min="10095" max="10098" width="12.7109375" style="155" customWidth="1"/>
    <col min="10099" max="10099" width="14.85546875" style="155" customWidth="1"/>
    <col min="10100" max="10100" width="12.7109375" style="155" customWidth="1"/>
    <col min="10101" max="10101" width="14.85546875" style="155" customWidth="1"/>
    <col min="10102" max="10105" width="12.7109375" style="155" customWidth="1"/>
    <col min="10106" max="10106" width="14.85546875" style="155" customWidth="1"/>
    <col min="10107" max="10108" width="12.7109375" style="155" customWidth="1"/>
    <col min="10109" max="10109" width="14.85546875" style="155" customWidth="1"/>
    <col min="10110" max="10110" width="12.7109375" style="155" customWidth="1"/>
    <col min="10111" max="10125" width="0" style="155" hidden="1" customWidth="1"/>
    <col min="10126" max="10126" width="9.140625" style="155" customWidth="1"/>
    <col min="10127" max="10127" width="12" style="155" customWidth="1"/>
    <col min="10128" max="10128" width="66.28515625" style="155" customWidth="1"/>
    <col min="10129" max="10135" width="0" style="155" hidden="1" customWidth="1"/>
    <col min="10136" max="10136" width="15.140625" style="155" customWidth="1"/>
    <col min="10137" max="10137" width="0" style="155" hidden="1" customWidth="1"/>
    <col min="10138" max="10138" width="16.5703125" style="155" customWidth="1"/>
    <col min="10139" max="10142" width="0" style="155" hidden="1" customWidth="1"/>
    <col min="10143" max="10242" width="9.140625" style="155"/>
    <col min="10243" max="10243" width="0" style="155" hidden="1" customWidth="1"/>
    <col min="10244" max="10244" width="56" style="155" customWidth="1"/>
    <col min="10245" max="10245" width="19" style="155" customWidth="1"/>
    <col min="10246" max="10246" width="6.5703125" style="155" customWidth="1"/>
    <col min="10247" max="10247" width="7.42578125" style="155" customWidth="1"/>
    <col min="10248" max="10271" width="6.5703125" style="155" customWidth="1"/>
    <col min="10272" max="10272" width="6.7109375" style="155" customWidth="1"/>
    <col min="10273" max="10275" width="6.85546875" style="155" customWidth="1"/>
    <col min="10276" max="10276" width="7.28515625" style="155" customWidth="1"/>
    <col min="10277" max="10277" width="7.140625" style="155" customWidth="1"/>
    <col min="10278" max="10278" width="7.42578125" style="155" customWidth="1"/>
    <col min="10279" max="10288" width="6.5703125" style="155" customWidth="1"/>
    <col min="10289" max="10327" width="9.140625" style="155" customWidth="1"/>
    <col min="10328" max="10328" width="68.28515625" style="155" customWidth="1"/>
    <col min="10329" max="10337" width="0" style="155" hidden="1" customWidth="1"/>
    <col min="10338" max="10340" width="14.85546875" style="155" customWidth="1"/>
    <col min="10341" max="10343" width="0" style="155" hidden="1" customWidth="1"/>
    <col min="10344" max="10344" width="12.7109375" style="155" customWidth="1"/>
    <col min="10345" max="10345" width="14.85546875" style="155" customWidth="1"/>
    <col min="10346" max="10346" width="12.7109375" style="155" customWidth="1"/>
    <col min="10347" max="10347" width="12.42578125" style="155" customWidth="1"/>
    <col min="10348" max="10348" width="13.140625" style="155" customWidth="1"/>
    <col min="10349" max="10350" width="12.42578125" style="155" customWidth="1"/>
    <col min="10351" max="10354" width="12.7109375" style="155" customWidth="1"/>
    <col min="10355" max="10355" width="14.85546875" style="155" customWidth="1"/>
    <col min="10356" max="10356" width="12.7109375" style="155" customWidth="1"/>
    <col min="10357" max="10357" width="14.85546875" style="155" customWidth="1"/>
    <col min="10358" max="10361" width="12.7109375" style="155" customWidth="1"/>
    <col min="10362" max="10362" width="14.85546875" style="155" customWidth="1"/>
    <col min="10363" max="10364" width="12.7109375" style="155" customWidth="1"/>
    <col min="10365" max="10365" width="14.85546875" style="155" customWidth="1"/>
    <col min="10366" max="10366" width="12.7109375" style="155" customWidth="1"/>
    <col min="10367" max="10381" width="0" style="155" hidden="1" customWidth="1"/>
    <col min="10382" max="10382" width="9.140625" style="155" customWidth="1"/>
    <col min="10383" max="10383" width="12" style="155" customWidth="1"/>
    <col min="10384" max="10384" width="66.28515625" style="155" customWidth="1"/>
    <col min="10385" max="10391" width="0" style="155" hidden="1" customWidth="1"/>
    <col min="10392" max="10392" width="15.140625" style="155" customWidth="1"/>
    <col min="10393" max="10393" width="0" style="155" hidden="1" customWidth="1"/>
    <col min="10394" max="10394" width="16.5703125" style="155" customWidth="1"/>
    <col min="10395" max="10398" width="0" style="155" hidden="1" customWidth="1"/>
    <col min="10399" max="10498" width="9.140625" style="155"/>
    <col min="10499" max="10499" width="0" style="155" hidden="1" customWidth="1"/>
    <col min="10500" max="10500" width="56" style="155" customWidth="1"/>
    <col min="10501" max="10501" width="19" style="155" customWidth="1"/>
    <col min="10502" max="10502" width="6.5703125" style="155" customWidth="1"/>
    <col min="10503" max="10503" width="7.42578125" style="155" customWidth="1"/>
    <col min="10504" max="10527" width="6.5703125" style="155" customWidth="1"/>
    <col min="10528" max="10528" width="6.7109375" style="155" customWidth="1"/>
    <col min="10529" max="10531" width="6.85546875" style="155" customWidth="1"/>
    <col min="10532" max="10532" width="7.28515625" style="155" customWidth="1"/>
    <col min="10533" max="10533" width="7.140625" style="155" customWidth="1"/>
    <col min="10534" max="10534" width="7.42578125" style="155" customWidth="1"/>
    <col min="10535" max="10544" width="6.5703125" style="155" customWidth="1"/>
    <col min="10545" max="10583" width="9.140625" style="155" customWidth="1"/>
    <col min="10584" max="10584" width="68.28515625" style="155" customWidth="1"/>
    <col min="10585" max="10593" width="0" style="155" hidden="1" customWidth="1"/>
    <col min="10594" max="10596" width="14.85546875" style="155" customWidth="1"/>
    <col min="10597" max="10599" width="0" style="155" hidden="1" customWidth="1"/>
    <col min="10600" max="10600" width="12.7109375" style="155" customWidth="1"/>
    <col min="10601" max="10601" width="14.85546875" style="155" customWidth="1"/>
    <col min="10602" max="10602" width="12.7109375" style="155" customWidth="1"/>
    <col min="10603" max="10603" width="12.42578125" style="155" customWidth="1"/>
    <col min="10604" max="10604" width="13.140625" style="155" customWidth="1"/>
    <col min="10605" max="10606" width="12.42578125" style="155" customWidth="1"/>
    <col min="10607" max="10610" width="12.7109375" style="155" customWidth="1"/>
    <col min="10611" max="10611" width="14.85546875" style="155" customWidth="1"/>
    <col min="10612" max="10612" width="12.7109375" style="155" customWidth="1"/>
    <col min="10613" max="10613" width="14.85546875" style="155" customWidth="1"/>
    <col min="10614" max="10617" width="12.7109375" style="155" customWidth="1"/>
    <col min="10618" max="10618" width="14.85546875" style="155" customWidth="1"/>
    <col min="10619" max="10620" width="12.7109375" style="155" customWidth="1"/>
    <col min="10621" max="10621" width="14.85546875" style="155" customWidth="1"/>
    <col min="10622" max="10622" width="12.7109375" style="155" customWidth="1"/>
    <col min="10623" max="10637" width="0" style="155" hidden="1" customWidth="1"/>
    <col min="10638" max="10638" width="9.140625" style="155" customWidth="1"/>
    <col min="10639" max="10639" width="12" style="155" customWidth="1"/>
    <col min="10640" max="10640" width="66.28515625" style="155" customWidth="1"/>
    <col min="10641" max="10647" width="0" style="155" hidden="1" customWidth="1"/>
    <col min="10648" max="10648" width="15.140625" style="155" customWidth="1"/>
    <col min="10649" max="10649" width="0" style="155" hidden="1" customWidth="1"/>
    <col min="10650" max="10650" width="16.5703125" style="155" customWidth="1"/>
    <col min="10651" max="10654" width="0" style="155" hidden="1" customWidth="1"/>
    <col min="10655" max="10754" width="9.140625" style="155"/>
    <col min="10755" max="10755" width="0" style="155" hidden="1" customWidth="1"/>
    <col min="10756" max="10756" width="56" style="155" customWidth="1"/>
    <col min="10757" max="10757" width="19" style="155" customWidth="1"/>
    <col min="10758" max="10758" width="6.5703125" style="155" customWidth="1"/>
    <col min="10759" max="10759" width="7.42578125" style="155" customWidth="1"/>
    <col min="10760" max="10783" width="6.5703125" style="155" customWidth="1"/>
    <col min="10784" max="10784" width="6.7109375" style="155" customWidth="1"/>
    <col min="10785" max="10787" width="6.85546875" style="155" customWidth="1"/>
    <col min="10788" max="10788" width="7.28515625" style="155" customWidth="1"/>
    <col min="10789" max="10789" width="7.140625" style="155" customWidth="1"/>
    <col min="10790" max="10790" width="7.42578125" style="155" customWidth="1"/>
    <col min="10791" max="10800" width="6.5703125" style="155" customWidth="1"/>
    <col min="10801" max="10839" width="9.140625" style="155" customWidth="1"/>
    <col min="10840" max="10840" width="68.28515625" style="155" customWidth="1"/>
    <col min="10841" max="10849" width="0" style="155" hidden="1" customWidth="1"/>
    <col min="10850" max="10852" width="14.85546875" style="155" customWidth="1"/>
    <col min="10853" max="10855" width="0" style="155" hidden="1" customWidth="1"/>
    <col min="10856" max="10856" width="12.7109375" style="155" customWidth="1"/>
    <col min="10857" max="10857" width="14.85546875" style="155" customWidth="1"/>
    <col min="10858" max="10858" width="12.7109375" style="155" customWidth="1"/>
    <col min="10859" max="10859" width="12.42578125" style="155" customWidth="1"/>
    <col min="10860" max="10860" width="13.140625" style="155" customWidth="1"/>
    <col min="10861" max="10862" width="12.42578125" style="155" customWidth="1"/>
    <col min="10863" max="10866" width="12.7109375" style="155" customWidth="1"/>
    <col min="10867" max="10867" width="14.85546875" style="155" customWidth="1"/>
    <col min="10868" max="10868" width="12.7109375" style="155" customWidth="1"/>
    <col min="10869" max="10869" width="14.85546875" style="155" customWidth="1"/>
    <col min="10870" max="10873" width="12.7109375" style="155" customWidth="1"/>
    <col min="10874" max="10874" width="14.85546875" style="155" customWidth="1"/>
    <col min="10875" max="10876" width="12.7109375" style="155" customWidth="1"/>
    <col min="10877" max="10877" width="14.85546875" style="155" customWidth="1"/>
    <col min="10878" max="10878" width="12.7109375" style="155" customWidth="1"/>
    <col min="10879" max="10893" width="0" style="155" hidden="1" customWidth="1"/>
    <col min="10894" max="10894" width="9.140625" style="155" customWidth="1"/>
    <col min="10895" max="10895" width="12" style="155" customWidth="1"/>
    <col min="10896" max="10896" width="66.28515625" style="155" customWidth="1"/>
    <col min="10897" max="10903" width="0" style="155" hidden="1" customWidth="1"/>
    <col min="10904" max="10904" width="15.140625" style="155" customWidth="1"/>
    <col min="10905" max="10905" width="0" style="155" hidden="1" customWidth="1"/>
    <col min="10906" max="10906" width="16.5703125" style="155" customWidth="1"/>
    <col min="10907" max="10910" width="0" style="155" hidden="1" customWidth="1"/>
    <col min="10911" max="11010" width="9.140625" style="155"/>
    <col min="11011" max="11011" width="0" style="155" hidden="1" customWidth="1"/>
    <col min="11012" max="11012" width="56" style="155" customWidth="1"/>
    <col min="11013" max="11013" width="19" style="155" customWidth="1"/>
    <col min="11014" max="11014" width="6.5703125" style="155" customWidth="1"/>
    <col min="11015" max="11015" width="7.42578125" style="155" customWidth="1"/>
    <col min="11016" max="11039" width="6.5703125" style="155" customWidth="1"/>
    <col min="11040" max="11040" width="6.7109375" style="155" customWidth="1"/>
    <col min="11041" max="11043" width="6.85546875" style="155" customWidth="1"/>
    <col min="11044" max="11044" width="7.28515625" style="155" customWidth="1"/>
    <col min="11045" max="11045" width="7.140625" style="155" customWidth="1"/>
    <col min="11046" max="11046" width="7.42578125" style="155" customWidth="1"/>
    <col min="11047" max="11056" width="6.5703125" style="155" customWidth="1"/>
    <col min="11057" max="11095" width="9.140625" style="155" customWidth="1"/>
    <col min="11096" max="11096" width="68.28515625" style="155" customWidth="1"/>
    <col min="11097" max="11105" width="0" style="155" hidden="1" customWidth="1"/>
    <col min="11106" max="11108" width="14.85546875" style="155" customWidth="1"/>
    <col min="11109" max="11111" width="0" style="155" hidden="1" customWidth="1"/>
    <col min="11112" max="11112" width="12.7109375" style="155" customWidth="1"/>
    <col min="11113" max="11113" width="14.85546875" style="155" customWidth="1"/>
    <col min="11114" max="11114" width="12.7109375" style="155" customWidth="1"/>
    <col min="11115" max="11115" width="12.42578125" style="155" customWidth="1"/>
    <col min="11116" max="11116" width="13.140625" style="155" customWidth="1"/>
    <col min="11117" max="11118" width="12.42578125" style="155" customWidth="1"/>
    <col min="11119" max="11122" width="12.7109375" style="155" customWidth="1"/>
    <col min="11123" max="11123" width="14.85546875" style="155" customWidth="1"/>
    <col min="11124" max="11124" width="12.7109375" style="155" customWidth="1"/>
    <col min="11125" max="11125" width="14.85546875" style="155" customWidth="1"/>
    <col min="11126" max="11129" width="12.7109375" style="155" customWidth="1"/>
    <col min="11130" max="11130" width="14.85546875" style="155" customWidth="1"/>
    <col min="11131" max="11132" width="12.7109375" style="155" customWidth="1"/>
    <col min="11133" max="11133" width="14.85546875" style="155" customWidth="1"/>
    <col min="11134" max="11134" width="12.7109375" style="155" customWidth="1"/>
    <col min="11135" max="11149" width="0" style="155" hidden="1" customWidth="1"/>
    <col min="11150" max="11150" width="9.140625" style="155" customWidth="1"/>
    <col min="11151" max="11151" width="12" style="155" customWidth="1"/>
    <col min="11152" max="11152" width="66.28515625" style="155" customWidth="1"/>
    <col min="11153" max="11159" width="0" style="155" hidden="1" customWidth="1"/>
    <col min="11160" max="11160" width="15.140625" style="155" customWidth="1"/>
    <col min="11161" max="11161" width="0" style="155" hidden="1" customWidth="1"/>
    <col min="11162" max="11162" width="16.5703125" style="155" customWidth="1"/>
    <col min="11163" max="11166" width="0" style="155" hidden="1" customWidth="1"/>
    <col min="11167" max="11266" width="9.140625" style="155"/>
    <col min="11267" max="11267" width="0" style="155" hidden="1" customWidth="1"/>
    <col min="11268" max="11268" width="56" style="155" customWidth="1"/>
    <col min="11269" max="11269" width="19" style="155" customWidth="1"/>
    <col min="11270" max="11270" width="6.5703125" style="155" customWidth="1"/>
    <col min="11271" max="11271" width="7.42578125" style="155" customWidth="1"/>
    <col min="11272" max="11295" width="6.5703125" style="155" customWidth="1"/>
    <col min="11296" max="11296" width="6.7109375" style="155" customWidth="1"/>
    <col min="11297" max="11299" width="6.85546875" style="155" customWidth="1"/>
    <col min="11300" max="11300" width="7.28515625" style="155" customWidth="1"/>
    <col min="11301" max="11301" width="7.140625" style="155" customWidth="1"/>
    <col min="11302" max="11302" width="7.42578125" style="155" customWidth="1"/>
    <col min="11303" max="11312" width="6.5703125" style="155" customWidth="1"/>
    <col min="11313" max="11351" width="9.140625" style="155" customWidth="1"/>
    <col min="11352" max="11352" width="68.28515625" style="155" customWidth="1"/>
    <col min="11353" max="11361" width="0" style="155" hidden="1" customWidth="1"/>
    <col min="11362" max="11364" width="14.85546875" style="155" customWidth="1"/>
    <col min="11365" max="11367" width="0" style="155" hidden="1" customWidth="1"/>
    <col min="11368" max="11368" width="12.7109375" style="155" customWidth="1"/>
    <col min="11369" max="11369" width="14.85546875" style="155" customWidth="1"/>
    <col min="11370" max="11370" width="12.7109375" style="155" customWidth="1"/>
    <col min="11371" max="11371" width="12.42578125" style="155" customWidth="1"/>
    <col min="11372" max="11372" width="13.140625" style="155" customWidth="1"/>
    <col min="11373" max="11374" width="12.42578125" style="155" customWidth="1"/>
    <col min="11375" max="11378" width="12.7109375" style="155" customWidth="1"/>
    <col min="11379" max="11379" width="14.85546875" style="155" customWidth="1"/>
    <col min="11380" max="11380" width="12.7109375" style="155" customWidth="1"/>
    <col min="11381" max="11381" width="14.85546875" style="155" customWidth="1"/>
    <col min="11382" max="11385" width="12.7109375" style="155" customWidth="1"/>
    <col min="11386" max="11386" width="14.85546875" style="155" customWidth="1"/>
    <col min="11387" max="11388" width="12.7109375" style="155" customWidth="1"/>
    <col min="11389" max="11389" width="14.85546875" style="155" customWidth="1"/>
    <col min="11390" max="11390" width="12.7109375" style="155" customWidth="1"/>
    <col min="11391" max="11405" width="0" style="155" hidden="1" customWidth="1"/>
    <col min="11406" max="11406" width="9.140625" style="155" customWidth="1"/>
    <col min="11407" max="11407" width="12" style="155" customWidth="1"/>
    <col min="11408" max="11408" width="66.28515625" style="155" customWidth="1"/>
    <col min="11409" max="11415" width="0" style="155" hidden="1" customWidth="1"/>
    <col min="11416" max="11416" width="15.140625" style="155" customWidth="1"/>
    <col min="11417" max="11417" width="0" style="155" hidden="1" customWidth="1"/>
    <col min="11418" max="11418" width="16.5703125" style="155" customWidth="1"/>
    <col min="11419" max="11422" width="0" style="155" hidden="1" customWidth="1"/>
    <col min="11423" max="11522" width="9.140625" style="155"/>
    <col min="11523" max="11523" width="0" style="155" hidden="1" customWidth="1"/>
    <col min="11524" max="11524" width="56" style="155" customWidth="1"/>
    <col min="11525" max="11525" width="19" style="155" customWidth="1"/>
    <col min="11526" max="11526" width="6.5703125" style="155" customWidth="1"/>
    <col min="11527" max="11527" width="7.42578125" style="155" customWidth="1"/>
    <col min="11528" max="11551" width="6.5703125" style="155" customWidth="1"/>
    <col min="11552" max="11552" width="6.7109375" style="155" customWidth="1"/>
    <col min="11553" max="11555" width="6.85546875" style="155" customWidth="1"/>
    <col min="11556" max="11556" width="7.28515625" style="155" customWidth="1"/>
    <col min="11557" max="11557" width="7.140625" style="155" customWidth="1"/>
    <col min="11558" max="11558" width="7.42578125" style="155" customWidth="1"/>
    <col min="11559" max="11568" width="6.5703125" style="155" customWidth="1"/>
    <col min="11569" max="11607" width="9.140625" style="155" customWidth="1"/>
    <col min="11608" max="11608" width="68.28515625" style="155" customWidth="1"/>
    <col min="11609" max="11617" width="0" style="155" hidden="1" customWidth="1"/>
    <col min="11618" max="11620" width="14.85546875" style="155" customWidth="1"/>
    <col min="11621" max="11623" width="0" style="155" hidden="1" customWidth="1"/>
    <col min="11624" max="11624" width="12.7109375" style="155" customWidth="1"/>
    <col min="11625" max="11625" width="14.85546875" style="155" customWidth="1"/>
    <col min="11626" max="11626" width="12.7109375" style="155" customWidth="1"/>
    <col min="11627" max="11627" width="12.42578125" style="155" customWidth="1"/>
    <col min="11628" max="11628" width="13.140625" style="155" customWidth="1"/>
    <col min="11629" max="11630" width="12.42578125" style="155" customWidth="1"/>
    <col min="11631" max="11634" width="12.7109375" style="155" customWidth="1"/>
    <col min="11635" max="11635" width="14.85546875" style="155" customWidth="1"/>
    <col min="11636" max="11636" width="12.7109375" style="155" customWidth="1"/>
    <col min="11637" max="11637" width="14.85546875" style="155" customWidth="1"/>
    <col min="11638" max="11641" width="12.7109375" style="155" customWidth="1"/>
    <col min="11642" max="11642" width="14.85546875" style="155" customWidth="1"/>
    <col min="11643" max="11644" width="12.7109375" style="155" customWidth="1"/>
    <col min="11645" max="11645" width="14.85546875" style="155" customWidth="1"/>
    <col min="11646" max="11646" width="12.7109375" style="155" customWidth="1"/>
    <col min="11647" max="11661" width="0" style="155" hidden="1" customWidth="1"/>
    <col min="11662" max="11662" width="9.140625" style="155" customWidth="1"/>
    <col min="11663" max="11663" width="12" style="155" customWidth="1"/>
    <col min="11664" max="11664" width="66.28515625" style="155" customWidth="1"/>
    <col min="11665" max="11671" width="0" style="155" hidden="1" customWidth="1"/>
    <col min="11672" max="11672" width="15.140625" style="155" customWidth="1"/>
    <col min="11673" max="11673" width="0" style="155" hidden="1" customWidth="1"/>
    <col min="11674" max="11674" width="16.5703125" style="155" customWidth="1"/>
    <col min="11675" max="11678" width="0" style="155" hidden="1" customWidth="1"/>
    <col min="11679" max="11778" width="9.140625" style="155"/>
    <col min="11779" max="11779" width="0" style="155" hidden="1" customWidth="1"/>
    <col min="11780" max="11780" width="56" style="155" customWidth="1"/>
    <col min="11781" max="11781" width="19" style="155" customWidth="1"/>
    <col min="11782" max="11782" width="6.5703125" style="155" customWidth="1"/>
    <col min="11783" max="11783" width="7.42578125" style="155" customWidth="1"/>
    <col min="11784" max="11807" width="6.5703125" style="155" customWidth="1"/>
    <col min="11808" max="11808" width="6.7109375" style="155" customWidth="1"/>
    <col min="11809" max="11811" width="6.85546875" style="155" customWidth="1"/>
    <col min="11812" max="11812" width="7.28515625" style="155" customWidth="1"/>
    <col min="11813" max="11813" width="7.140625" style="155" customWidth="1"/>
    <col min="11814" max="11814" width="7.42578125" style="155" customWidth="1"/>
    <col min="11815" max="11824" width="6.5703125" style="155" customWidth="1"/>
    <col min="11825" max="11863" width="9.140625" style="155" customWidth="1"/>
    <col min="11864" max="11864" width="68.28515625" style="155" customWidth="1"/>
    <col min="11865" max="11873" width="0" style="155" hidden="1" customWidth="1"/>
    <col min="11874" max="11876" width="14.85546875" style="155" customWidth="1"/>
    <col min="11877" max="11879" width="0" style="155" hidden="1" customWidth="1"/>
    <col min="11880" max="11880" width="12.7109375" style="155" customWidth="1"/>
    <col min="11881" max="11881" width="14.85546875" style="155" customWidth="1"/>
    <col min="11882" max="11882" width="12.7109375" style="155" customWidth="1"/>
    <col min="11883" max="11883" width="12.42578125" style="155" customWidth="1"/>
    <col min="11884" max="11884" width="13.140625" style="155" customWidth="1"/>
    <col min="11885" max="11886" width="12.42578125" style="155" customWidth="1"/>
    <col min="11887" max="11890" width="12.7109375" style="155" customWidth="1"/>
    <col min="11891" max="11891" width="14.85546875" style="155" customWidth="1"/>
    <col min="11892" max="11892" width="12.7109375" style="155" customWidth="1"/>
    <col min="11893" max="11893" width="14.85546875" style="155" customWidth="1"/>
    <col min="11894" max="11897" width="12.7109375" style="155" customWidth="1"/>
    <col min="11898" max="11898" width="14.85546875" style="155" customWidth="1"/>
    <col min="11899" max="11900" width="12.7109375" style="155" customWidth="1"/>
    <col min="11901" max="11901" width="14.85546875" style="155" customWidth="1"/>
    <col min="11902" max="11902" width="12.7109375" style="155" customWidth="1"/>
    <col min="11903" max="11917" width="0" style="155" hidden="1" customWidth="1"/>
    <col min="11918" max="11918" width="9.140625" style="155" customWidth="1"/>
    <col min="11919" max="11919" width="12" style="155" customWidth="1"/>
    <col min="11920" max="11920" width="66.28515625" style="155" customWidth="1"/>
    <col min="11921" max="11927" width="0" style="155" hidden="1" customWidth="1"/>
    <col min="11928" max="11928" width="15.140625" style="155" customWidth="1"/>
    <col min="11929" max="11929" width="0" style="155" hidden="1" customWidth="1"/>
    <col min="11930" max="11930" width="16.5703125" style="155" customWidth="1"/>
    <col min="11931" max="11934" width="0" style="155" hidden="1" customWidth="1"/>
    <col min="11935" max="12034" width="9.140625" style="155"/>
    <col min="12035" max="12035" width="0" style="155" hidden="1" customWidth="1"/>
    <col min="12036" max="12036" width="56" style="155" customWidth="1"/>
    <col min="12037" max="12037" width="19" style="155" customWidth="1"/>
    <col min="12038" max="12038" width="6.5703125" style="155" customWidth="1"/>
    <col min="12039" max="12039" width="7.42578125" style="155" customWidth="1"/>
    <col min="12040" max="12063" width="6.5703125" style="155" customWidth="1"/>
    <col min="12064" max="12064" width="6.7109375" style="155" customWidth="1"/>
    <col min="12065" max="12067" width="6.85546875" style="155" customWidth="1"/>
    <col min="12068" max="12068" width="7.28515625" style="155" customWidth="1"/>
    <col min="12069" max="12069" width="7.140625" style="155" customWidth="1"/>
    <col min="12070" max="12070" width="7.42578125" style="155" customWidth="1"/>
    <col min="12071" max="12080" width="6.5703125" style="155" customWidth="1"/>
    <col min="12081" max="12119" width="9.140625" style="155" customWidth="1"/>
    <col min="12120" max="12120" width="68.28515625" style="155" customWidth="1"/>
    <col min="12121" max="12129" width="0" style="155" hidden="1" customWidth="1"/>
    <col min="12130" max="12132" width="14.85546875" style="155" customWidth="1"/>
    <col min="12133" max="12135" width="0" style="155" hidden="1" customWidth="1"/>
    <col min="12136" max="12136" width="12.7109375" style="155" customWidth="1"/>
    <col min="12137" max="12137" width="14.85546875" style="155" customWidth="1"/>
    <col min="12138" max="12138" width="12.7109375" style="155" customWidth="1"/>
    <col min="12139" max="12139" width="12.42578125" style="155" customWidth="1"/>
    <col min="12140" max="12140" width="13.140625" style="155" customWidth="1"/>
    <col min="12141" max="12142" width="12.42578125" style="155" customWidth="1"/>
    <col min="12143" max="12146" width="12.7109375" style="155" customWidth="1"/>
    <col min="12147" max="12147" width="14.85546875" style="155" customWidth="1"/>
    <col min="12148" max="12148" width="12.7109375" style="155" customWidth="1"/>
    <col min="12149" max="12149" width="14.85546875" style="155" customWidth="1"/>
    <col min="12150" max="12153" width="12.7109375" style="155" customWidth="1"/>
    <col min="12154" max="12154" width="14.85546875" style="155" customWidth="1"/>
    <col min="12155" max="12156" width="12.7109375" style="155" customWidth="1"/>
    <col min="12157" max="12157" width="14.85546875" style="155" customWidth="1"/>
    <col min="12158" max="12158" width="12.7109375" style="155" customWidth="1"/>
    <col min="12159" max="12173" width="0" style="155" hidden="1" customWidth="1"/>
    <col min="12174" max="12174" width="9.140625" style="155" customWidth="1"/>
    <col min="12175" max="12175" width="12" style="155" customWidth="1"/>
    <col min="12176" max="12176" width="66.28515625" style="155" customWidth="1"/>
    <col min="12177" max="12183" width="0" style="155" hidden="1" customWidth="1"/>
    <col min="12184" max="12184" width="15.140625" style="155" customWidth="1"/>
    <col min="12185" max="12185" width="0" style="155" hidden="1" customWidth="1"/>
    <col min="12186" max="12186" width="16.5703125" style="155" customWidth="1"/>
    <col min="12187" max="12190" width="0" style="155" hidden="1" customWidth="1"/>
    <col min="12191" max="12290" width="9.140625" style="155"/>
    <col min="12291" max="12291" width="0" style="155" hidden="1" customWidth="1"/>
    <col min="12292" max="12292" width="56" style="155" customWidth="1"/>
    <col min="12293" max="12293" width="19" style="155" customWidth="1"/>
    <col min="12294" max="12294" width="6.5703125" style="155" customWidth="1"/>
    <col min="12295" max="12295" width="7.42578125" style="155" customWidth="1"/>
    <col min="12296" max="12319" width="6.5703125" style="155" customWidth="1"/>
    <col min="12320" max="12320" width="6.7109375" style="155" customWidth="1"/>
    <col min="12321" max="12323" width="6.85546875" style="155" customWidth="1"/>
    <col min="12324" max="12324" width="7.28515625" style="155" customWidth="1"/>
    <col min="12325" max="12325" width="7.140625" style="155" customWidth="1"/>
    <col min="12326" max="12326" width="7.42578125" style="155" customWidth="1"/>
    <col min="12327" max="12336" width="6.5703125" style="155" customWidth="1"/>
    <col min="12337" max="12375" width="9.140625" style="155" customWidth="1"/>
    <col min="12376" max="12376" width="68.28515625" style="155" customWidth="1"/>
    <col min="12377" max="12385" width="0" style="155" hidden="1" customWidth="1"/>
    <col min="12386" max="12388" width="14.85546875" style="155" customWidth="1"/>
    <col min="12389" max="12391" width="0" style="155" hidden="1" customWidth="1"/>
    <col min="12392" max="12392" width="12.7109375" style="155" customWidth="1"/>
    <col min="12393" max="12393" width="14.85546875" style="155" customWidth="1"/>
    <col min="12394" max="12394" width="12.7109375" style="155" customWidth="1"/>
    <col min="12395" max="12395" width="12.42578125" style="155" customWidth="1"/>
    <col min="12396" max="12396" width="13.140625" style="155" customWidth="1"/>
    <col min="12397" max="12398" width="12.42578125" style="155" customWidth="1"/>
    <col min="12399" max="12402" width="12.7109375" style="155" customWidth="1"/>
    <col min="12403" max="12403" width="14.85546875" style="155" customWidth="1"/>
    <col min="12404" max="12404" width="12.7109375" style="155" customWidth="1"/>
    <col min="12405" max="12405" width="14.85546875" style="155" customWidth="1"/>
    <col min="12406" max="12409" width="12.7109375" style="155" customWidth="1"/>
    <col min="12410" max="12410" width="14.85546875" style="155" customWidth="1"/>
    <col min="12411" max="12412" width="12.7109375" style="155" customWidth="1"/>
    <col min="12413" max="12413" width="14.85546875" style="155" customWidth="1"/>
    <col min="12414" max="12414" width="12.7109375" style="155" customWidth="1"/>
    <col min="12415" max="12429" width="0" style="155" hidden="1" customWidth="1"/>
    <col min="12430" max="12430" width="9.140625" style="155" customWidth="1"/>
    <col min="12431" max="12431" width="12" style="155" customWidth="1"/>
    <col min="12432" max="12432" width="66.28515625" style="155" customWidth="1"/>
    <col min="12433" max="12439" width="0" style="155" hidden="1" customWidth="1"/>
    <col min="12440" max="12440" width="15.140625" style="155" customWidth="1"/>
    <col min="12441" max="12441" width="0" style="155" hidden="1" customWidth="1"/>
    <col min="12442" max="12442" width="16.5703125" style="155" customWidth="1"/>
    <col min="12443" max="12446" width="0" style="155" hidden="1" customWidth="1"/>
    <col min="12447" max="12546" width="9.140625" style="155"/>
    <col min="12547" max="12547" width="0" style="155" hidden="1" customWidth="1"/>
    <col min="12548" max="12548" width="56" style="155" customWidth="1"/>
    <col min="12549" max="12549" width="19" style="155" customWidth="1"/>
    <col min="12550" max="12550" width="6.5703125" style="155" customWidth="1"/>
    <col min="12551" max="12551" width="7.42578125" style="155" customWidth="1"/>
    <col min="12552" max="12575" width="6.5703125" style="155" customWidth="1"/>
    <col min="12576" max="12576" width="6.7109375" style="155" customWidth="1"/>
    <col min="12577" max="12579" width="6.85546875" style="155" customWidth="1"/>
    <col min="12580" max="12580" width="7.28515625" style="155" customWidth="1"/>
    <col min="12581" max="12581" width="7.140625" style="155" customWidth="1"/>
    <col min="12582" max="12582" width="7.42578125" style="155" customWidth="1"/>
    <col min="12583" max="12592" width="6.5703125" style="155" customWidth="1"/>
    <col min="12593" max="12631" width="9.140625" style="155" customWidth="1"/>
    <col min="12632" max="12632" width="68.28515625" style="155" customWidth="1"/>
    <col min="12633" max="12641" width="0" style="155" hidden="1" customWidth="1"/>
    <col min="12642" max="12644" width="14.85546875" style="155" customWidth="1"/>
    <col min="12645" max="12647" width="0" style="155" hidden="1" customWidth="1"/>
    <col min="12648" max="12648" width="12.7109375" style="155" customWidth="1"/>
    <col min="12649" max="12649" width="14.85546875" style="155" customWidth="1"/>
    <col min="12650" max="12650" width="12.7109375" style="155" customWidth="1"/>
    <col min="12651" max="12651" width="12.42578125" style="155" customWidth="1"/>
    <col min="12652" max="12652" width="13.140625" style="155" customWidth="1"/>
    <col min="12653" max="12654" width="12.42578125" style="155" customWidth="1"/>
    <col min="12655" max="12658" width="12.7109375" style="155" customWidth="1"/>
    <col min="12659" max="12659" width="14.85546875" style="155" customWidth="1"/>
    <col min="12660" max="12660" width="12.7109375" style="155" customWidth="1"/>
    <col min="12661" max="12661" width="14.85546875" style="155" customWidth="1"/>
    <col min="12662" max="12665" width="12.7109375" style="155" customWidth="1"/>
    <col min="12666" max="12666" width="14.85546875" style="155" customWidth="1"/>
    <col min="12667" max="12668" width="12.7109375" style="155" customWidth="1"/>
    <col min="12669" max="12669" width="14.85546875" style="155" customWidth="1"/>
    <col min="12670" max="12670" width="12.7109375" style="155" customWidth="1"/>
    <col min="12671" max="12685" width="0" style="155" hidden="1" customWidth="1"/>
    <col min="12686" max="12686" width="9.140625" style="155" customWidth="1"/>
    <col min="12687" max="12687" width="12" style="155" customWidth="1"/>
    <col min="12688" max="12688" width="66.28515625" style="155" customWidth="1"/>
    <col min="12689" max="12695" width="0" style="155" hidden="1" customWidth="1"/>
    <col min="12696" max="12696" width="15.140625" style="155" customWidth="1"/>
    <col min="12697" max="12697" width="0" style="155" hidden="1" customWidth="1"/>
    <col min="12698" max="12698" width="16.5703125" style="155" customWidth="1"/>
    <col min="12699" max="12702" width="0" style="155" hidden="1" customWidth="1"/>
    <col min="12703" max="12802" width="9.140625" style="155"/>
    <col min="12803" max="12803" width="0" style="155" hidden="1" customWidth="1"/>
    <col min="12804" max="12804" width="56" style="155" customWidth="1"/>
    <col min="12805" max="12805" width="19" style="155" customWidth="1"/>
    <col min="12806" max="12806" width="6.5703125" style="155" customWidth="1"/>
    <col min="12807" max="12807" width="7.42578125" style="155" customWidth="1"/>
    <col min="12808" max="12831" width="6.5703125" style="155" customWidth="1"/>
    <col min="12832" max="12832" width="6.7109375" style="155" customWidth="1"/>
    <col min="12833" max="12835" width="6.85546875" style="155" customWidth="1"/>
    <col min="12836" max="12836" width="7.28515625" style="155" customWidth="1"/>
    <col min="12837" max="12837" width="7.140625" style="155" customWidth="1"/>
    <col min="12838" max="12838" width="7.42578125" style="155" customWidth="1"/>
    <col min="12839" max="12848" width="6.5703125" style="155" customWidth="1"/>
    <col min="12849" max="12887" width="9.140625" style="155" customWidth="1"/>
    <col min="12888" max="12888" width="68.28515625" style="155" customWidth="1"/>
    <col min="12889" max="12897" width="0" style="155" hidden="1" customWidth="1"/>
    <col min="12898" max="12900" width="14.85546875" style="155" customWidth="1"/>
    <col min="12901" max="12903" width="0" style="155" hidden="1" customWidth="1"/>
    <col min="12904" max="12904" width="12.7109375" style="155" customWidth="1"/>
    <col min="12905" max="12905" width="14.85546875" style="155" customWidth="1"/>
    <col min="12906" max="12906" width="12.7109375" style="155" customWidth="1"/>
    <col min="12907" max="12907" width="12.42578125" style="155" customWidth="1"/>
    <col min="12908" max="12908" width="13.140625" style="155" customWidth="1"/>
    <col min="12909" max="12910" width="12.42578125" style="155" customWidth="1"/>
    <col min="12911" max="12914" width="12.7109375" style="155" customWidth="1"/>
    <col min="12915" max="12915" width="14.85546875" style="155" customWidth="1"/>
    <col min="12916" max="12916" width="12.7109375" style="155" customWidth="1"/>
    <col min="12917" max="12917" width="14.85546875" style="155" customWidth="1"/>
    <col min="12918" max="12921" width="12.7109375" style="155" customWidth="1"/>
    <col min="12922" max="12922" width="14.85546875" style="155" customWidth="1"/>
    <col min="12923" max="12924" width="12.7109375" style="155" customWidth="1"/>
    <col min="12925" max="12925" width="14.85546875" style="155" customWidth="1"/>
    <col min="12926" max="12926" width="12.7109375" style="155" customWidth="1"/>
    <col min="12927" max="12941" width="0" style="155" hidden="1" customWidth="1"/>
    <col min="12942" max="12942" width="9.140625" style="155" customWidth="1"/>
    <col min="12943" max="12943" width="12" style="155" customWidth="1"/>
    <col min="12944" max="12944" width="66.28515625" style="155" customWidth="1"/>
    <col min="12945" max="12951" width="0" style="155" hidden="1" customWidth="1"/>
    <col min="12952" max="12952" width="15.140625" style="155" customWidth="1"/>
    <col min="12953" max="12953" width="0" style="155" hidden="1" customWidth="1"/>
    <col min="12954" max="12954" width="16.5703125" style="155" customWidth="1"/>
    <col min="12955" max="12958" width="0" style="155" hidden="1" customWidth="1"/>
    <col min="12959" max="13058" width="9.140625" style="155"/>
    <col min="13059" max="13059" width="0" style="155" hidden="1" customWidth="1"/>
    <col min="13060" max="13060" width="56" style="155" customWidth="1"/>
    <col min="13061" max="13061" width="19" style="155" customWidth="1"/>
    <col min="13062" max="13062" width="6.5703125" style="155" customWidth="1"/>
    <col min="13063" max="13063" width="7.42578125" style="155" customWidth="1"/>
    <col min="13064" max="13087" width="6.5703125" style="155" customWidth="1"/>
    <col min="13088" max="13088" width="6.7109375" style="155" customWidth="1"/>
    <col min="13089" max="13091" width="6.85546875" style="155" customWidth="1"/>
    <col min="13092" max="13092" width="7.28515625" style="155" customWidth="1"/>
    <col min="13093" max="13093" width="7.140625" style="155" customWidth="1"/>
    <col min="13094" max="13094" width="7.42578125" style="155" customWidth="1"/>
    <col min="13095" max="13104" width="6.5703125" style="155" customWidth="1"/>
    <col min="13105" max="13143" width="9.140625" style="155" customWidth="1"/>
    <col min="13144" max="13144" width="68.28515625" style="155" customWidth="1"/>
    <col min="13145" max="13153" width="0" style="155" hidden="1" customWidth="1"/>
    <col min="13154" max="13156" width="14.85546875" style="155" customWidth="1"/>
    <col min="13157" max="13159" width="0" style="155" hidden="1" customWidth="1"/>
    <col min="13160" max="13160" width="12.7109375" style="155" customWidth="1"/>
    <col min="13161" max="13161" width="14.85546875" style="155" customWidth="1"/>
    <col min="13162" max="13162" width="12.7109375" style="155" customWidth="1"/>
    <col min="13163" max="13163" width="12.42578125" style="155" customWidth="1"/>
    <col min="13164" max="13164" width="13.140625" style="155" customWidth="1"/>
    <col min="13165" max="13166" width="12.42578125" style="155" customWidth="1"/>
    <col min="13167" max="13170" width="12.7109375" style="155" customWidth="1"/>
    <col min="13171" max="13171" width="14.85546875" style="155" customWidth="1"/>
    <col min="13172" max="13172" width="12.7109375" style="155" customWidth="1"/>
    <col min="13173" max="13173" width="14.85546875" style="155" customWidth="1"/>
    <col min="13174" max="13177" width="12.7109375" style="155" customWidth="1"/>
    <col min="13178" max="13178" width="14.85546875" style="155" customWidth="1"/>
    <col min="13179" max="13180" width="12.7109375" style="155" customWidth="1"/>
    <col min="13181" max="13181" width="14.85546875" style="155" customWidth="1"/>
    <col min="13182" max="13182" width="12.7109375" style="155" customWidth="1"/>
    <col min="13183" max="13197" width="0" style="155" hidden="1" customWidth="1"/>
    <col min="13198" max="13198" width="9.140625" style="155" customWidth="1"/>
    <col min="13199" max="13199" width="12" style="155" customWidth="1"/>
    <col min="13200" max="13200" width="66.28515625" style="155" customWidth="1"/>
    <col min="13201" max="13207" width="0" style="155" hidden="1" customWidth="1"/>
    <col min="13208" max="13208" width="15.140625" style="155" customWidth="1"/>
    <col min="13209" max="13209" width="0" style="155" hidden="1" customWidth="1"/>
    <col min="13210" max="13210" width="16.5703125" style="155" customWidth="1"/>
    <col min="13211" max="13214" width="0" style="155" hidden="1" customWidth="1"/>
    <col min="13215" max="13314" width="9.140625" style="155"/>
    <col min="13315" max="13315" width="0" style="155" hidden="1" customWidth="1"/>
    <col min="13316" max="13316" width="56" style="155" customWidth="1"/>
    <col min="13317" max="13317" width="19" style="155" customWidth="1"/>
    <col min="13318" max="13318" width="6.5703125" style="155" customWidth="1"/>
    <col min="13319" max="13319" width="7.42578125" style="155" customWidth="1"/>
    <col min="13320" max="13343" width="6.5703125" style="155" customWidth="1"/>
    <col min="13344" max="13344" width="6.7109375" style="155" customWidth="1"/>
    <col min="13345" max="13347" width="6.85546875" style="155" customWidth="1"/>
    <col min="13348" max="13348" width="7.28515625" style="155" customWidth="1"/>
    <col min="13349" max="13349" width="7.140625" style="155" customWidth="1"/>
    <col min="13350" max="13350" width="7.42578125" style="155" customWidth="1"/>
    <col min="13351" max="13360" width="6.5703125" style="155" customWidth="1"/>
    <col min="13361" max="13399" width="9.140625" style="155" customWidth="1"/>
    <col min="13400" max="13400" width="68.28515625" style="155" customWidth="1"/>
    <col min="13401" max="13409" width="0" style="155" hidden="1" customWidth="1"/>
    <col min="13410" max="13412" width="14.85546875" style="155" customWidth="1"/>
    <col min="13413" max="13415" width="0" style="155" hidden="1" customWidth="1"/>
    <col min="13416" max="13416" width="12.7109375" style="155" customWidth="1"/>
    <col min="13417" max="13417" width="14.85546875" style="155" customWidth="1"/>
    <col min="13418" max="13418" width="12.7109375" style="155" customWidth="1"/>
    <col min="13419" max="13419" width="12.42578125" style="155" customWidth="1"/>
    <col min="13420" max="13420" width="13.140625" style="155" customWidth="1"/>
    <col min="13421" max="13422" width="12.42578125" style="155" customWidth="1"/>
    <col min="13423" max="13426" width="12.7109375" style="155" customWidth="1"/>
    <col min="13427" max="13427" width="14.85546875" style="155" customWidth="1"/>
    <col min="13428" max="13428" width="12.7109375" style="155" customWidth="1"/>
    <col min="13429" max="13429" width="14.85546875" style="155" customWidth="1"/>
    <col min="13430" max="13433" width="12.7109375" style="155" customWidth="1"/>
    <col min="13434" max="13434" width="14.85546875" style="155" customWidth="1"/>
    <col min="13435" max="13436" width="12.7109375" style="155" customWidth="1"/>
    <col min="13437" max="13437" width="14.85546875" style="155" customWidth="1"/>
    <col min="13438" max="13438" width="12.7109375" style="155" customWidth="1"/>
    <col min="13439" max="13453" width="0" style="155" hidden="1" customWidth="1"/>
    <col min="13454" max="13454" width="9.140625" style="155" customWidth="1"/>
    <col min="13455" max="13455" width="12" style="155" customWidth="1"/>
    <col min="13456" max="13456" width="66.28515625" style="155" customWidth="1"/>
    <col min="13457" max="13463" width="0" style="155" hidden="1" customWidth="1"/>
    <col min="13464" max="13464" width="15.140625" style="155" customWidth="1"/>
    <col min="13465" max="13465" width="0" style="155" hidden="1" customWidth="1"/>
    <col min="13466" max="13466" width="16.5703125" style="155" customWidth="1"/>
    <col min="13467" max="13470" width="0" style="155" hidden="1" customWidth="1"/>
    <col min="13471" max="13570" width="9.140625" style="155"/>
    <col min="13571" max="13571" width="0" style="155" hidden="1" customWidth="1"/>
    <col min="13572" max="13572" width="56" style="155" customWidth="1"/>
    <col min="13573" max="13573" width="19" style="155" customWidth="1"/>
    <col min="13574" max="13574" width="6.5703125" style="155" customWidth="1"/>
    <col min="13575" max="13575" width="7.42578125" style="155" customWidth="1"/>
    <col min="13576" max="13599" width="6.5703125" style="155" customWidth="1"/>
    <col min="13600" max="13600" width="6.7109375" style="155" customWidth="1"/>
    <col min="13601" max="13603" width="6.85546875" style="155" customWidth="1"/>
    <col min="13604" max="13604" width="7.28515625" style="155" customWidth="1"/>
    <col min="13605" max="13605" width="7.140625" style="155" customWidth="1"/>
    <col min="13606" max="13606" width="7.42578125" style="155" customWidth="1"/>
    <col min="13607" max="13616" width="6.5703125" style="155" customWidth="1"/>
    <col min="13617" max="13655" width="9.140625" style="155" customWidth="1"/>
    <col min="13656" max="13656" width="68.28515625" style="155" customWidth="1"/>
    <col min="13657" max="13665" width="0" style="155" hidden="1" customWidth="1"/>
    <col min="13666" max="13668" width="14.85546875" style="155" customWidth="1"/>
    <col min="13669" max="13671" width="0" style="155" hidden="1" customWidth="1"/>
    <col min="13672" max="13672" width="12.7109375" style="155" customWidth="1"/>
    <col min="13673" max="13673" width="14.85546875" style="155" customWidth="1"/>
    <col min="13674" max="13674" width="12.7109375" style="155" customWidth="1"/>
    <col min="13675" max="13675" width="12.42578125" style="155" customWidth="1"/>
    <col min="13676" max="13676" width="13.140625" style="155" customWidth="1"/>
    <col min="13677" max="13678" width="12.42578125" style="155" customWidth="1"/>
    <col min="13679" max="13682" width="12.7109375" style="155" customWidth="1"/>
    <col min="13683" max="13683" width="14.85546875" style="155" customWidth="1"/>
    <col min="13684" max="13684" width="12.7109375" style="155" customWidth="1"/>
    <col min="13685" max="13685" width="14.85546875" style="155" customWidth="1"/>
    <col min="13686" max="13689" width="12.7109375" style="155" customWidth="1"/>
    <col min="13690" max="13690" width="14.85546875" style="155" customWidth="1"/>
    <col min="13691" max="13692" width="12.7109375" style="155" customWidth="1"/>
    <col min="13693" max="13693" width="14.85546875" style="155" customWidth="1"/>
    <col min="13694" max="13694" width="12.7109375" style="155" customWidth="1"/>
    <col min="13695" max="13709" width="0" style="155" hidden="1" customWidth="1"/>
    <col min="13710" max="13710" width="9.140625" style="155" customWidth="1"/>
    <col min="13711" max="13711" width="12" style="155" customWidth="1"/>
    <col min="13712" max="13712" width="66.28515625" style="155" customWidth="1"/>
    <col min="13713" max="13719" width="0" style="155" hidden="1" customWidth="1"/>
    <col min="13720" max="13720" width="15.140625" style="155" customWidth="1"/>
    <col min="13721" max="13721" width="0" style="155" hidden="1" customWidth="1"/>
    <col min="13722" max="13722" width="16.5703125" style="155" customWidth="1"/>
    <col min="13723" max="13726" width="0" style="155" hidden="1" customWidth="1"/>
    <col min="13727" max="13826" width="9.140625" style="155"/>
    <col min="13827" max="13827" width="0" style="155" hidden="1" customWidth="1"/>
    <col min="13828" max="13828" width="56" style="155" customWidth="1"/>
    <col min="13829" max="13829" width="19" style="155" customWidth="1"/>
    <col min="13830" max="13830" width="6.5703125" style="155" customWidth="1"/>
    <col min="13831" max="13831" width="7.42578125" style="155" customWidth="1"/>
    <col min="13832" max="13855" width="6.5703125" style="155" customWidth="1"/>
    <col min="13856" max="13856" width="6.7109375" style="155" customWidth="1"/>
    <col min="13857" max="13859" width="6.85546875" style="155" customWidth="1"/>
    <col min="13860" max="13860" width="7.28515625" style="155" customWidth="1"/>
    <col min="13861" max="13861" width="7.140625" style="155" customWidth="1"/>
    <col min="13862" max="13862" width="7.42578125" style="155" customWidth="1"/>
    <col min="13863" max="13872" width="6.5703125" style="155" customWidth="1"/>
    <col min="13873" max="13911" width="9.140625" style="155" customWidth="1"/>
    <col min="13912" max="13912" width="68.28515625" style="155" customWidth="1"/>
    <col min="13913" max="13921" width="0" style="155" hidden="1" customWidth="1"/>
    <col min="13922" max="13924" width="14.85546875" style="155" customWidth="1"/>
    <col min="13925" max="13927" width="0" style="155" hidden="1" customWidth="1"/>
    <col min="13928" max="13928" width="12.7109375" style="155" customWidth="1"/>
    <col min="13929" max="13929" width="14.85546875" style="155" customWidth="1"/>
    <col min="13930" max="13930" width="12.7109375" style="155" customWidth="1"/>
    <col min="13931" max="13931" width="12.42578125" style="155" customWidth="1"/>
    <col min="13932" max="13932" width="13.140625" style="155" customWidth="1"/>
    <col min="13933" max="13934" width="12.42578125" style="155" customWidth="1"/>
    <col min="13935" max="13938" width="12.7109375" style="155" customWidth="1"/>
    <col min="13939" max="13939" width="14.85546875" style="155" customWidth="1"/>
    <col min="13940" max="13940" width="12.7109375" style="155" customWidth="1"/>
    <col min="13941" max="13941" width="14.85546875" style="155" customWidth="1"/>
    <col min="13942" max="13945" width="12.7109375" style="155" customWidth="1"/>
    <col min="13946" max="13946" width="14.85546875" style="155" customWidth="1"/>
    <col min="13947" max="13948" width="12.7109375" style="155" customWidth="1"/>
    <col min="13949" max="13949" width="14.85546875" style="155" customWidth="1"/>
    <col min="13950" max="13950" width="12.7109375" style="155" customWidth="1"/>
    <col min="13951" max="13965" width="0" style="155" hidden="1" customWidth="1"/>
    <col min="13966" max="13966" width="9.140625" style="155" customWidth="1"/>
    <col min="13967" max="13967" width="12" style="155" customWidth="1"/>
    <col min="13968" max="13968" width="66.28515625" style="155" customWidth="1"/>
    <col min="13969" max="13975" width="0" style="155" hidden="1" customWidth="1"/>
    <col min="13976" max="13976" width="15.140625" style="155" customWidth="1"/>
    <col min="13977" max="13977" width="0" style="155" hidden="1" customWidth="1"/>
    <col min="13978" max="13978" width="16.5703125" style="155" customWidth="1"/>
    <col min="13979" max="13982" width="0" style="155" hidden="1" customWidth="1"/>
    <col min="13983" max="14082" width="9.140625" style="155"/>
    <col min="14083" max="14083" width="0" style="155" hidden="1" customWidth="1"/>
    <col min="14084" max="14084" width="56" style="155" customWidth="1"/>
    <col min="14085" max="14085" width="19" style="155" customWidth="1"/>
    <col min="14086" max="14086" width="6.5703125" style="155" customWidth="1"/>
    <col min="14087" max="14087" width="7.42578125" style="155" customWidth="1"/>
    <col min="14088" max="14111" width="6.5703125" style="155" customWidth="1"/>
    <col min="14112" max="14112" width="6.7109375" style="155" customWidth="1"/>
    <col min="14113" max="14115" width="6.85546875" style="155" customWidth="1"/>
    <col min="14116" max="14116" width="7.28515625" style="155" customWidth="1"/>
    <col min="14117" max="14117" width="7.140625" style="155" customWidth="1"/>
    <col min="14118" max="14118" width="7.42578125" style="155" customWidth="1"/>
    <col min="14119" max="14128" width="6.5703125" style="155" customWidth="1"/>
    <col min="14129" max="14167" width="9.140625" style="155" customWidth="1"/>
    <col min="14168" max="14168" width="68.28515625" style="155" customWidth="1"/>
    <col min="14169" max="14177" width="0" style="155" hidden="1" customWidth="1"/>
    <col min="14178" max="14180" width="14.85546875" style="155" customWidth="1"/>
    <col min="14181" max="14183" width="0" style="155" hidden="1" customWidth="1"/>
    <col min="14184" max="14184" width="12.7109375" style="155" customWidth="1"/>
    <col min="14185" max="14185" width="14.85546875" style="155" customWidth="1"/>
    <col min="14186" max="14186" width="12.7109375" style="155" customWidth="1"/>
    <col min="14187" max="14187" width="12.42578125" style="155" customWidth="1"/>
    <col min="14188" max="14188" width="13.140625" style="155" customWidth="1"/>
    <col min="14189" max="14190" width="12.42578125" style="155" customWidth="1"/>
    <col min="14191" max="14194" width="12.7109375" style="155" customWidth="1"/>
    <col min="14195" max="14195" width="14.85546875" style="155" customWidth="1"/>
    <col min="14196" max="14196" width="12.7109375" style="155" customWidth="1"/>
    <col min="14197" max="14197" width="14.85546875" style="155" customWidth="1"/>
    <col min="14198" max="14201" width="12.7109375" style="155" customWidth="1"/>
    <col min="14202" max="14202" width="14.85546875" style="155" customWidth="1"/>
    <col min="14203" max="14204" width="12.7109375" style="155" customWidth="1"/>
    <col min="14205" max="14205" width="14.85546875" style="155" customWidth="1"/>
    <col min="14206" max="14206" width="12.7109375" style="155" customWidth="1"/>
    <col min="14207" max="14221" width="0" style="155" hidden="1" customWidth="1"/>
    <col min="14222" max="14222" width="9.140625" style="155" customWidth="1"/>
    <col min="14223" max="14223" width="12" style="155" customWidth="1"/>
    <col min="14224" max="14224" width="66.28515625" style="155" customWidth="1"/>
    <col min="14225" max="14231" width="0" style="155" hidden="1" customWidth="1"/>
    <col min="14232" max="14232" width="15.140625" style="155" customWidth="1"/>
    <col min="14233" max="14233" width="0" style="155" hidden="1" customWidth="1"/>
    <col min="14234" max="14234" width="16.5703125" style="155" customWidth="1"/>
    <col min="14235" max="14238" width="0" style="155" hidden="1" customWidth="1"/>
    <col min="14239" max="14338" width="9.140625" style="155"/>
    <col min="14339" max="14339" width="0" style="155" hidden="1" customWidth="1"/>
    <col min="14340" max="14340" width="56" style="155" customWidth="1"/>
    <col min="14341" max="14341" width="19" style="155" customWidth="1"/>
    <col min="14342" max="14342" width="6.5703125" style="155" customWidth="1"/>
    <col min="14343" max="14343" width="7.42578125" style="155" customWidth="1"/>
    <col min="14344" max="14367" width="6.5703125" style="155" customWidth="1"/>
    <col min="14368" max="14368" width="6.7109375" style="155" customWidth="1"/>
    <col min="14369" max="14371" width="6.85546875" style="155" customWidth="1"/>
    <col min="14372" max="14372" width="7.28515625" style="155" customWidth="1"/>
    <col min="14373" max="14373" width="7.140625" style="155" customWidth="1"/>
    <col min="14374" max="14374" width="7.42578125" style="155" customWidth="1"/>
    <col min="14375" max="14384" width="6.5703125" style="155" customWidth="1"/>
    <col min="14385" max="14423" width="9.140625" style="155" customWidth="1"/>
    <col min="14424" max="14424" width="68.28515625" style="155" customWidth="1"/>
    <col min="14425" max="14433" width="0" style="155" hidden="1" customWidth="1"/>
    <col min="14434" max="14436" width="14.85546875" style="155" customWidth="1"/>
    <col min="14437" max="14439" width="0" style="155" hidden="1" customWidth="1"/>
    <col min="14440" max="14440" width="12.7109375" style="155" customWidth="1"/>
    <col min="14441" max="14441" width="14.85546875" style="155" customWidth="1"/>
    <col min="14442" max="14442" width="12.7109375" style="155" customWidth="1"/>
    <col min="14443" max="14443" width="12.42578125" style="155" customWidth="1"/>
    <col min="14444" max="14444" width="13.140625" style="155" customWidth="1"/>
    <col min="14445" max="14446" width="12.42578125" style="155" customWidth="1"/>
    <col min="14447" max="14450" width="12.7109375" style="155" customWidth="1"/>
    <col min="14451" max="14451" width="14.85546875" style="155" customWidth="1"/>
    <col min="14452" max="14452" width="12.7109375" style="155" customWidth="1"/>
    <col min="14453" max="14453" width="14.85546875" style="155" customWidth="1"/>
    <col min="14454" max="14457" width="12.7109375" style="155" customWidth="1"/>
    <col min="14458" max="14458" width="14.85546875" style="155" customWidth="1"/>
    <col min="14459" max="14460" width="12.7109375" style="155" customWidth="1"/>
    <col min="14461" max="14461" width="14.85546875" style="155" customWidth="1"/>
    <col min="14462" max="14462" width="12.7109375" style="155" customWidth="1"/>
    <col min="14463" max="14477" width="0" style="155" hidden="1" customWidth="1"/>
    <col min="14478" max="14478" width="9.140625" style="155" customWidth="1"/>
    <col min="14479" max="14479" width="12" style="155" customWidth="1"/>
    <col min="14480" max="14480" width="66.28515625" style="155" customWidth="1"/>
    <col min="14481" max="14487" width="0" style="155" hidden="1" customWidth="1"/>
    <col min="14488" max="14488" width="15.140625" style="155" customWidth="1"/>
    <col min="14489" max="14489" width="0" style="155" hidden="1" customWidth="1"/>
    <col min="14490" max="14490" width="16.5703125" style="155" customWidth="1"/>
    <col min="14491" max="14494" width="0" style="155" hidden="1" customWidth="1"/>
    <col min="14495" max="14594" width="9.140625" style="155"/>
    <col min="14595" max="14595" width="0" style="155" hidden="1" customWidth="1"/>
    <col min="14596" max="14596" width="56" style="155" customWidth="1"/>
    <col min="14597" max="14597" width="19" style="155" customWidth="1"/>
    <col min="14598" max="14598" width="6.5703125" style="155" customWidth="1"/>
    <col min="14599" max="14599" width="7.42578125" style="155" customWidth="1"/>
    <col min="14600" max="14623" width="6.5703125" style="155" customWidth="1"/>
    <col min="14624" max="14624" width="6.7109375" style="155" customWidth="1"/>
    <col min="14625" max="14627" width="6.85546875" style="155" customWidth="1"/>
    <col min="14628" max="14628" width="7.28515625" style="155" customWidth="1"/>
    <col min="14629" max="14629" width="7.140625" style="155" customWidth="1"/>
    <col min="14630" max="14630" width="7.42578125" style="155" customWidth="1"/>
    <col min="14631" max="14640" width="6.5703125" style="155" customWidth="1"/>
    <col min="14641" max="14679" width="9.140625" style="155" customWidth="1"/>
    <col min="14680" max="14680" width="68.28515625" style="155" customWidth="1"/>
    <col min="14681" max="14689" width="0" style="155" hidden="1" customWidth="1"/>
    <col min="14690" max="14692" width="14.85546875" style="155" customWidth="1"/>
    <col min="14693" max="14695" width="0" style="155" hidden="1" customWidth="1"/>
    <col min="14696" max="14696" width="12.7109375" style="155" customWidth="1"/>
    <col min="14697" max="14697" width="14.85546875" style="155" customWidth="1"/>
    <col min="14698" max="14698" width="12.7109375" style="155" customWidth="1"/>
    <col min="14699" max="14699" width="12.42578125" style="155" customWidth="1"/>
    <col min="14700" max="14700" width="13.140625" style="155" customWidth="1"/>
    <col min="14701" max="14702" width="12.42578125" style="155" customWidth="1"/>
    <col min="14703" max="14706" width="12.7109375" style="155" customWidth="1"/>
    <col min="14707" max="14707" width="14.85546875" style="155" customWidth="1"/>
    <col min="14708" max="14708" width="12.7109375" style="155" customWidth="1"/>
    <col min="14709" max="14709" width="14.85546875" style="155" customWidth="1"/>
    <col min="14710" max="14713" width="12.7109375" style="155" customWidth="1"/>
    <col min="14714" max="14714" width="14.85546875" style="155" customWidth="1"/>
    <col min="14715" max="14716" width="12.7109375" style="155" customWidth="1"/>
    <col min="14717" max="14717" width="14.85546875" style="155" customWidth="1"/>
    <col min="14718" max="14718" width="12.7109375" style="155" customWidth="1"/>
    <col min="14719" max="14733" width="0" style="155" hidden="1" customWidth="1"/>
    <col min="14734" max="14734" width="9.140625" style="155" customWidth="1"/>
    <col min="14735" max="14735" width="12" style="155" customWidth="1"/>
    <col min="14736" max="14736" width="66.28515625" style="155" customWidth="1"/>
    <col min="14737" max="14743" width="0" style="155" hidden="1" customWidth="1"/>
    <col min="14744" max="14744" width="15.140625" style="155" customWidth="1"/>
    <col min="14745" max="14745" width="0" style="155" hidden="1" customWidth="1"/>
    <col min="14746" max="14746" width="16.5703125" style="155" customWidth="1"/>
    <col min="14747" max="14750" width="0" style="155" hidden="1" customWidth="1"/>
    <col min="14751" max="14850" width="9.140625" style="155"/>
    <col min="14851" max="14851" width="0" style="155" hidden="1" customWidth="1"/>
    <col min="14852" max="14852" width="56" style="155" customWidth="1"/>
    <col min="14853" max="14853" width="19" style="155" customWidth="1"/>
    <col min="14854" max="14854" width="6.5703125" style="155" customWidth="1"/>
    <col min="14855" max="14855" width="7.42578125" style="155" customWidth="1"/>
    <col min="14856" max="14879" width="6.5703125" style="155" customWidth="1"/>
    <col min="14880" max="14880" width="6.7109375" style="155" customWidth="1"/>
    <col min="14881" max="14883" width="6.85546875" style="155" customWidth="1"/>
    <col min="14884" max="14884" width="7.28515625" style="155" customWidth="1"/>
    <col min="14885" max="14885" width="7.140625" style="155" customWidth="1"/>
    <col min="14886" max="14886" width="7.42578125" style="155" customWidth="1"/>
    <col min="14887" max="14896" width="6.5703125" style="155" customWidth="1"/>
    <col min="14897" max="14935" width="9.140625" style="155" customWidth="1"/>
    <col min="14936" max="14936" width="68.28515625" style="155" customWidth="1"/>
    <col min="14937" max="14945" width="0" style="155" hidden="1" customWidth="1"/>
    <col min="14946" max="14948" width="14.85546875" style="155" customWidth="1"/>
    <col min="14949" max="14951" width="0" style="155" hidden="1" customWidth="1"/>
    <col min="14952" max="14952" width="12.7109375" style="155" customWidth="1"/>
    <col min="14953" max="14953" width="14.85546875" style="155" customWidth="1"/>
    <col min="14954" max="14954" width="12.7109375" style="155" customWidth="1"/>
    <col min="14955" max="14955" width="12.42578125" style="155" customWidth="1"/>
    <col min="14956" max="14956" width="13.140625" style="155" customWidth="1"/>
    <col min="14957" max="14958" width="12.42578125" style="155" customWidth="1"/>
    <col min="14959" max="14962" width="12.7109375" style="155" customWidth="1"/>
    <col min="14963" max="14963" width="14.85546875" style="155" customWidth="1"/>
    <col min="14964" max="14964" width="12.7109375" style="155" customWidth="1"/>
    <col min="14965" max="14965" width="14.85546875" style="155" customWidth="1"/>
    <col min="14966" max="14969" width="12.7109375" style="155" customWidth="1"/>
    <col min="14970" max="14970" width="14.85546875" style="155" customWidth="1"/>
    <col min="14971" max="14972" width="12.7109375" style="155" customWidth="1"/>
    <col min="14973" max="14973" width="14.85546875" style="155" customWidth="1"/>
    <col min="14974" max="14974" width="12.7109375" style="155" customWidth="1"/>
    <col min="14975" max="14989" width="0" style="155" hidden="1" customWidth="1"/>
    <col min="14990" max="14990" width="9.140625" style="155" customWidth="1"/>
    <col min="14991" max="14991" width="12" style="155" customWidth="1"/>
    <col min="14992" max="14992" width="66.28515625" style="155" customWidth="1"/>
    <col min="14993" max="14999" width="0" style="155" hidden="1" customWidth="1"/>
    <col min="15000" max="15000" width="15.140625" style="155" customWidth="1"/>
    <col min="15001" max="15001" width="0" style="155" hidden="1" customWidth="1"/>
    <col min="15002" max="15002" width="16.5703125" style="155" customWidth="1"/>
    <col min="15003" max="15006" width="0" style="155" hidden="1" customWidth="1"/>
    <col min="15007" max="15106" width="9.140625" style="155"/>
    <col min="15107" max="15107" width="0" style="155" hidden="1" customWidth="1"/>
    <col min="15108" max="15108" width="56" style="155" customWidth="1"/>
    <col min="15109" max="15109" width="19" style="155" customWidth="1"/>
    <col min="15110" max="15110" width="6.5703125" style="155" customWidth="1"/>
    <col min="15111" max="15111" width="7.42578125" style="155" customWidth="1"/>
    <col min="15112" max="15135" width="6.5703125" style="155" customWidth="1"/>
    <col min="15136" max="15136" width="6.7109375" style="155" customWidth="1"/>
    <col min="15137" max="15139" width="6.85546875" style="155" customWidth="1"/>
    <col min="15140" max="15140" width="7.28515625" style="155" customWidth="1"/>
    <col min="15141" max="15141" width="7.140625" style="155" customWidth="1"/>
    <col min="15142" max="15142" width="7.42578125" style="155" customWidth="1"/>
    <col min="15143" max="15152" width="6.5703125" style="155" customWidth="1"/>
    <col min="15153" max="15191" width="9.140625" style="155" customWidth="1"/>
    <col min="15192" max="15192" width="68.28515625" style="155" customWidth="1"/>
    <col min="15193" max="15201" width="0" style="155" hidden="1" customWidth="1"/>
    <col min="15202" max="15204" width="14.85546875" style="155" customWidth="1"/>
    <col min="15205" max="15207" width="0" style="155" hidden="1" customWidth="1"/>
    <col min="15208" max="15208" width="12.7109375" style="155" customWidth="1"/>
    <col min="15209" max="15209" width="14.85546875" style="155" customWidth="1"/>
    <col min="15210" max="15210" width="12.7109375" style="155" customWidth="1"/>
    <col min="15211" max="15211" width="12.42578125" style="155" customWidth="1"/>
    <col min="15212" max="15212" width="13.140625" style="155" customWidth="1"/>
    <col min="15213" max="15214" width="12.42578125" style="155" customWidth="1"/>
    <col min="15215" max="15218" width="12.7109375" style="155" customWidth="1"/>
    <col min="15219" max="15219" width="14.85546875" style="155" customWidth="1"/>
    <col min="15220" max="15220" width="12.7109375" style="155" customWidth="1"/>
    <col min="15221" max="15221" width="14.85546875" style="155" customWidth="1"/>
    <col min="15222" max="15225" width="12.7109375" style="155" customWidth="1"/>
    <col min="15226" max="15226" width="14.85546875" style="155" customWidth="1"/>
    <col min="15227" max="15228" width="12.7109375" style="155" customWidth="1"/>
    <col min="15229" max="15229" width="14.85546875" style="155" customWidth="1"/>
    <col min="15230" max="15230" width="12.7109375" style="155" customWidth="1"/>
    <col min="15231" max="15245" width="0" style="155" hidden="1" customWidth="1"/>
    <col min="15246" max="15246" width="9.140625" style="155" customWidth="1"/>
    <col min="15247" max="15247" width="12" style="155" customWidth="1"/>
    <col min="15248" max="15248" width="66.28515625" style="155" customWidth="1"/>
    <col min="15249" max="15255" width="0" style="155" hidden="1" customWidth="1"/>
    <col min="15256" max="15256" width="15.140625" style="155" customWidth="1"/>
    <col min="15257" max="15257" width="0" style="155" hidden="1" customWidth="1"/>
    <col min="15258" max="15258" width="16.5703125" style="155" customWidth="1"/>
    <col min="15259" max="15262" width="0" style="155" hidden="1" customWidth="1"/>
    <col min="15263" max="15362" width="9.140625" style="155"/>
    <col min="15363" max="15363" width="0" style="155" hidden="1" customWidth="1"/>
    <col min="15364" max="15364" width="56" style="155" customWidth="1"/>
    <col min="15365" max="15365" width="19" style="155" customWidth="1"/>
    <col min="15366" max="15366" width="6.5703125" style="155" customWidth="1"/>
    <col min="15367" max="15367" width="7.42578125" style="155" customWidth="1"/>
    <col min="15368" max="15391" width="6.5703125" style="155" customWidth="1"/>
    <col min="15392" max="15392" width="6.7109375" style="155" customWidth="1"/>
    <col min="15393" max="15395" width="6.85546875" style="155" customWidth="1"/>
    <col min="15396" max="15396" width="7.28515625" style="155" customWidth="1"/>
    <col min="15397" max="15397" width="7.140625" style="155" customWidth="1"/>
    <col min="15398" max="15398" width="7.42578125" style="155" customWidth="1"/>
    <col min="15399" max="15408" width="6.5703125" style="155" customWidth="1"/>
    <col min="15409" max="15447" width="9.140625" style="155" customWidth="1"/>
    <col min="15448" max="15448" width="68.28515625" style="155" customWidth="1"/>
    <col min="15449" max="15457" width="0" style="155" hidden="1" customWidth="1"/>
    <col min="15458" max="15460" width="14.85546875" style="155" customWidth="1"/>
    <col min="15461" max="15463" width="0" style="155" hidden="1" customWidth="1"/>
    <col min="15464" max="15464" width="12.7109375" style="155" customWidth="1"/>
    <col min="15465" max="15465" width="14.85546875" style="155" customWidth="1"/>
    <col min="15466" max="15466" width="12.7109375" style="155" customWidth="1"/>
    <col min="15467" max="15467" width="12.42578125" style="155" customWidth="1"/>
    <col min="15468" max="15468" width="13.140625" style="155" customWidth="1"/>
    <col min="15469" max="15470" width="12.42578125" style="155" customWidth="1"/>
    <col min="15471" max="15474" width="12.7109375" style="155" customWidth="1"/>
    <col min="15475" max="15475" width="14.85546875" style="155" customWidth="1"/>
    <col min="15476" max="15476" width="12.7109375" style="155" customWidth="1"/>
    <col min="15477" max="15477" width="14.85546875" style="155" customWidth="1"/>
    <col min="15478" max="15481" width="12.7109375" style="155" customWidth="1"/>
    <col min="15482" max="15482" width="14.85546875" style="155" customWidth="1"/>
    <col min="15483" max="15484" width="12.7109375" style="155" customWidth="1"/>
    <col min="15485" max="15485" width="14.85546875" style="155" customWidth="1"/>
    <col min="15486" max="15486" width="12.7109375" style="155" customWidth="1"/>
    <col min="15487" max="15501" width="0" style="155" hidden="1" customWidth="1"/>
    <col min="15502" max="15502" width="9.140625" style="155" customWidth="1"/>
    <col min="15503" max="15503" width="12" style="155" customWidth="1"/>
    <col min="15504" max="15504" width="66.28515625" style="155" customWidth="1"/>
    <col min="15505" max="15511" width="0" style="155" hidden="1" customWidth="1"/>
    <col min="15512" max="15512" width="15.140625" style="155" customWidth="1"/>
    <col min="15513" max="15513" width="0" style="155" hidden="1" customWidth="1"/>
    <col min="15514" max="15514" width="16.5703125" style="155" customWidth="1"/>
    <col min="15515" max="15518" width="0" style="155" hidden="1" customWidth="1"/>
    <col min="15519" max="15618" width="9.140625" style="155"/>
    <col min="15619" max="15619" width="0" style="155" hidden="1" customWidth="1"/>
    <col min="15620" max="15620" width="56" style="155" customWidth="1"/>
    <col min="15621" max="15621" width="19" style="155" customWidth="1"/>
    <col min="15622" max="15622" width="6.5703125" style="155" customWidth="1"/>
    <col min="15623" max="15623" width="7.42578125" style="155" customWidth="1"/>
    <col min="15624" max="15647" width="6.5703125" style="155" customWidth="1"/>
    <col min="15648" max="15648" width="6.7109375" style="155" customWidth="1"/>
    <col min="15649" max="15651" width="6.85546875" style="155" customWidth="1"/>
    <col min="15652" max="15652" width="7.28515625" style="155" customWidth="1"/>
    <col min="15653" max="15653" width="7.140625" style="155" customWidth="1"/>
    <col min="15654" max="15654" width="7.42578125" style="155" customWidth="1"/>
    <col min="15655" max="15664" width="6.5703125" style="155" customWidth="1"/>
    <col min="15665" max="15703" width="9.140625" style="155" customWidth="1"/>
    <col min="15704" max="15704" width="68.28515625" style="155" customWidth="1"/>
    <col min="15705" max="15713" width="0" style="155" hidden="1" customWidth="1"/>
    <col min="15714" max="15716" width="14.85546875" style="155" customWidth="1"/>
    <col min="15717" max="15719" width="0" style="155" hidden="1" customWidth="1"/>
    <col min="15720" max="15720" width="12.7109375" style="155" customWidth="1"/>
    <col min="15721" max="15721" width="14.85546875" style="155" customWidth="1"/>
    <col min="15722" max="15722" width="12.7109375" style="155" customWidth="1"/>
    <col min="15723" max="15723" width="12.42578125" style="155" customWidth="1"/>
    <col min="15724" max="15724" width="13.140625" style="155" customWidth="1"/>
    <col min="15725" max="15726" width="12.42578125" style="155" customWidth="1"/>
    <col min="15727" max="15730" width="12.7109375" style="155" customWidth="1"/>
    <col min="15731" max="15731" width="14.85546875" style="155" customWidth="1"/>
    <col min="15732" max="15732" width="12.7109375" style="155" customWidth="1"/>
    <col min="15733" max="15733" width="14.85546875" style="155" customWidth="1"/>
    <col min="15734" max="15737" width="12.7109375" style="155" customWidth="1"/>
    <col min="15738" max="15738" width="14.85546875" style="155" customWidth="1"/>
    <col min="15739" max="15740" width="12.7109375" style="155" customWidth="1"/>
    <col min="15741" max="15741" width="14.85546875" style="155" customWidth="1"/>
    <col min="15742" max="15742" width="12.7109375" style="155" customWidth="1"/>
    <col min="15743" max="15757" width="0" style="155" hidden="1" customWidth="1"/>
    <col min="15758" max="15758" width="9.140625" style="155" customWidth="1"/>
    <col min="15759" max="15759" width="12" style="155" customWidth="1"/>
    <col min="15760" max="15760" width="66.28515625" style="155" customWidth="1"/>
    <col min="15761" max="15767" width="0" style="155" hidden="1" customWidth="1"/>
    <col min="15768" max="15768" width="15.140625" style="155" customWidth="1"/>
    <col min="15769" max="15769" width="0" style="155" hidden="1" customWidth="1"/>
    <col min="15770" max="15770" width="16.5703125" style="155" customWidth="1"/>
    <col min="15771" max="15774" width="0" style="155" hidden="1" customWidth="1"/>
    <col min="15775" max="15874" width="9.140625" style="155"/>
    <col min="15875" max="15875" width="0" style="155" hidden="1" customWidth="1"/>
    <col min="15876" max="15876" width="56" style="155" customWidth="1"/>
    <col min="15877" max="15877" width="19" style="155" customWidth="1"/>
    <col min="15878" max="15878" width="6.5703125" style="155" customWidth="1"/>
    <col min="15879" max="15879" width="7.42578125" style="155" customWidth="1"/>
    <col min="15880" max="15903" width="6.5703125" style="155" customWidth="1"/>
    <col min="15904" max="15904" width="6.7109375" style="155" customWidth="1"/>
    <col min="15905" max="15907" width="6.85546875" style="155" customWidth="1"/>
    <col min="15908" max="15908" width="7.28515625" style="155" customWidth="1"/>
    <col min="15909" max="15909" width="7.140625" style="155" customWidth="1"/>
    <col min="15910" max="15910" width="7.42578125" style="155" customWidth="1"/>
    <col min="15911" max="15920" width="6.5703125" style="155" customWidth="1"/>
    <col min="15921" max="15959" width="9.140625" style="155" customWidth="1"/>
    <col min="15960" max="15960" width="68.28515625" style="155" customWidth="1"/>
    <col min="15961" max="15969" width="0" style="155" hidden="1" customWidth="1"/>
    <col min="15970" max="15972" width="14.85546875" style="155" customWidth="1"/>
    <col min="15973" max="15975" width="0" style="155" hidden="1" customWidth="1"/>
    <col min="15976" max="15976" width="12.7109375" style="155" customWidth="1"/>
    <col min="15977" max="15977" width="14.85546875" style="155" customWidth="1"/>
    <col min="15978" max="15978" width="12.7109375" style="155" customWidth="1"/>
    <col min="15979" max="15979" width="12.42578125" style="155" customWidth="1"/>
    <col min="15980" max="15980" width="13.140625" style="155" customWidth="1"/>
    <col min="15981" max="15982" width="12.42578125" style="155" customWidth="1"/>
    <col min="15983" max="15986" width="12.7109375" style="155" customWidth="1"/>
    <col min="15987" max="15987" width="14.85546875" style="155" customWidth="1"/>
    <col min="15988" max="15988" width="12.7109375" style="155" customWidth="1"/>
    <col min="15989" max="15989" width="14.85546875" style="155" customWidth="1"/>
    <col min="15990" max="15993" width="12.7109375" style="155" customWidth="1"/>
    <col min="15994" max="15994" width="14.85546875" style="155" customWidth="1"/>
    <col min="15995" max="15996" width="12.7109375" style="155" customWidth="1"/>
    <col min="15997" max="15997" width="14.85546875" style="155" customWidth="1"/>
    <col min="15998" max="15998" width="12.7109375" style="155" customWidth="1"/>
    <col min="15999" max="16013" width="0" style="155" hidden="1" customWidth="1"/>
    <col min="16014" max="16014" width="9.140625" style="155" customWidth="1"/>
    <col min="16015" max="16015" width="12" style="155" customWidth="1"/>
    <col min="16016" max="16016" width="66.28515625" style="155" customWidth="1"/>
    <col min="16017" max="16023" width="0" style="155" hidden="1" customWidth="1"/>
    <col min="16024" max="16024" width="15.140625" style="155" customWidth="1"/>
    <col min="16025" max="16025" width="0" style="155" hidden="1" customWidth="1"/>
    <col min="16026" max="16026" width="16.5703125" style="155" customWidth="1"/>
    <col min="16027" max="16030" width="0" style="155" hidden="1" customWidth="1"/>
    <col min="16031" max="16130" width="9.140625" style="155"/>
    <col min="16131" max="16131" width="0" style="155" hidden="1" customWidth="1"/>
    <col min="16132" max="16132" width="56" style="155" customWidth="1"/>
    <col min="16133" max="16133" width="19" style="155" customWidth="1"/>
    <col min="16134" max="16134" width="6.5703125" style="155" customWidth="1"/>
    <col min="16135" max="16135" width="7.42578125" style="155" customWidth="1"/>
    <col min="16136" max="16159" width="6.5703125" style="155" customWidth="1"/>
    <col min="16160" max="16160" width="6.7109375" style="155" customWidth="1"/>
    <col min="16161" max="16163" width="6.85546875" style="155" customWidth="1"/>
    <col min="16164" max="16164" width="7.28515625" style="155" customWidth="1"/>
    <col min="16165" max="16165" width="7.140625" style="155" customWidth="1"/>
    <col min="16166" max="16166" width="7.42578125" style="155" customWidth="1"/>
    <col min="16167" max="16176" width="6.5703125" style="155" customWidth="1"/>
    <col min="16177" max="16215" width="9.140625" style="155" customWidth="1"/>
    <col min="16216" max="16216" width="68.28515625" style="155" customWidth="1"/>
    <col min="16217" max="16225" width="0" style="155" hidden="1" customWidth="1"/>
    <col min="16226" max="16228" width="14.85546875" style="155" customWidth="1"/>
    <col min="16229" max="16231" width="0" style="155" hidden="1" customWidth="1"/>
    <col min="16232" max="16232" width="12.7109375" style="155" customWidth="1"/>
    <col min="16233" max="16233" width="14.85546875" style="155" customWidth="1"/>
    <col min="16234" max="16234" width="12.7109375" style="155" customWidth="1"/>
    <col min="16235" max="16235" width="12.42578125" style="155" customWidth="1"/>
    <col min="16236" max="16236" width="13.140625" style="155" customWidth="1"/>
    <col min="16237" max="16238" width="12.42578125" style="155" customWidth="1"/>
    <col min="16239" max="16242" width="12.7109375" style="155" customWidth="1"/>
    <col min="16243" max="16243" width="14.85546875" style="155" customWidth="1"/>
    <col min="16244" max="16244" width="12.7109375" style="155" customWidth="1"/>
    <col min="16245" max="16245" width="14.85546875" style="155" customWidth="1"/>
    <col min="16246" max="16249" width="12.7109375" style="155" customWidth="1"/>
    <col min="16250" max="16250" width="14.85546875" style="155" customWidth="1"/>
    <col min="16251" max="16252" width="12.7109375" style="155" customWidth="1"/>
    <col min="16253" max="16253" width="14.85546875" style="155" customWidth="1"/>
    <col min="16254" max="16254" width="12.7109375" style="155" customWidth="1"/>
    <col min="16255" max="16269" width="0" style="155" hidden="1" customWidth="1"/>
    <col min="16270" max="16270" width="9.140625" style="155" customWidth="1"/>
    <col min="16271" max="16271" width="12" style="155" customWidth="1"/>
    <col min="16272" max="16272" width="66.28515625" style="155" customWidth="1"/>
    <col min="16273" max="16279" width="0" style="155" hidden="1" customWidth="1"/>
    <col min="16280" max="16280" width="15.140625" style="155" customWidth="1"/>
    <col min="16281" max="16281" width="0" style="155" hidden="1" customWidth="1"/>
    <col min="16282" max="16282" width="16.5703125" style="155" customWidth="1"/>
    <col min="16283" max="16286" width="0" style="155" hidden="1" customWidth="1"/>
    <col min="16287" max="16384" width="9.140625" style="155"/>
  </cols>
  <sheetData>
    <row r="1" spans="1:49" ht="30" customHeight="1">
      <c r="I1" s="88"/>
      <c r="P1" s="91"/>
    </row>
    <row r="2" spans="1:49" ht="64.5" customHeight="1">
      <c r="B2" s="185" t="s">
        <v>203</v>
      </c>
      <c r="C2" s="185"/>
      <c r="D2" s="185"/>
      <c r="E2" s="186"/>
      <c r="F2" s="186"/>
      <c r="G2" s="186"/>
      <c r="H2" s="186"/>
      <c r="I2" s="186"/>
    </row>
    <row r="3" spans="1:49" ht="40.5" customHeight="1">
      <c r="B3" s="156" t="s">
        <v>204</v>
      </c>
      <c r="C3" s="93"/>
      <c r="D3" s="93"/>
      <c r="E3" s="93"/>
      <c r="F3" s="93"/>
      <c r="G3" s="93"/>
      <c r="H3" s="93"/>
      <c r="I3" s="93"/>
      <c r="S3" s="157"/>
    </row>
    <row r="4" spans="1:49" ht="180.75" customHeight="1">
      <c r="B4" s="158" t="s">
        <v>67</v>
      </c>
      <c r="C4" s="95" t="s">
        <v>205</v>
      </c>
      <c r="D4" s="95" t="s">
        <v>206</v>
      </c>
      <c r="E4" s="95" t="s">
        <v>26</v>
      </c>
      <c r="F4" s="159" t="s">
        <v>69</v>
      </c>
      <c r="G4" s="159" t="s">
        <v>207</v>
      </c>
      <c r="H4" s="159" t="s">
        <v>129</v>
      </c>
      <c r="I4" s="159" t="s">
        <v>208</v>
      </c>
      <c r="J4" s="159" t="s">
        <v>72</v>
      </c>
      <c r="K4" s="159" t="s">
        <v>21</v>
      </c>
      <c r="L4" s="159" t="s">
        <v>73</v>
      </c>
      <c r="M4" s="159" t="s">
        <v>74</v>
      </c>
      <c r="N4" s="159" t="s">
        <v>75</v>
      </c>
      <c r="O4" s="159" t="s">
        <v>76</v>
      </c>
      <c r="P4" s="159" t="s">
        <v>77</v>
      </c>
      <c r="Q4" s="159" t="s">
        <v>78</v>
      </c>
      <c r="R4" s="159" t="s">
        <v>143</v>
      </c>
      <c r="S4" s="159" t="s">
        <v>79</v>
      </c>
      <c r="T4" s="159" t="s">
        <v>209</v>
      </c>
      <c r="U4" s="159" t="s">
        <v>80</v>
      </c>
      <c r="V4" s="159" t="s">
        <v>81</v>
      </c>
      <c r="W4" s="159" t="s">
        <v>82</v>
      </c>
      <c r="X4" s="159" t="s">
        <v>19</v>
      </c>
      <c r="Y4" s="159" t="s">
        <v>83</v>
      </c>
      <c r="Z4" s="159" t="s">
        <v>58</v>
      </c>
      <c r="AA4" s="159" t="s">
        <v>84</v>
      </c>
      <c r="AB4" s="159" t="s">
        <v>57</v>
      </c>
      <c r="AC4" s="159" t="s">
        <v>85</v>
      </c>
      <c r="AD4" s="159" t="s">
        <v>86</v>
      </c>
      <c r="AE4" s="159" t="s">
        <v>87</v>
      </c>
      <c r="AF4" s="159" t="s">
        <v>210</v>
      </c>
      <c r="AG4" s="159" t="s">
        <v>211</v>
      </c>
      <c r="AH4" s="159" t="s">
        <v>212</v>
      </c>
      <c r="AI4" s="159" t="s">
        <v>213</v>
      </c>
      <c r="AJ4" s="159" t="s">
        <v>214</v>
      </c>
      <c r="AK4" s="159" t="s">
        <v>215</v>
      </c>
      <c r="AL4" s="159" t="s">
        <v>216</v>
      </c>
      <c r="AM4" s="159" t="s">
        <v>217</v>
      </c>
      <c r="AN4" s="159" t="s">
        <v>96</v>
      </c>
      <c r="AO4" s="159" t="s">
        <v>218</v>
      </c>
      <c r="AP4" s="160" t="s">
        <v>219</v>
      </c>
      <c r="AQ4" s="160" t="s">
        <v>220</v>
      </c>
      <c r="AR4" s="160" t="s">
        <v>99</v>
      </c>
      <c r="AS4" s="160" t="s">
        <v>100</v>
      </c>
      <c r="AT4" s="160" t="s">
        <v>101</v>
      </c>
      <c r="AU4" s="160" t="s">
        <v>102</v>
      </c>
      <c r="AV4" s="160" t="s">
        <v>50</v>
      </c>
    </row>
    <row r="5" spans="1:49" s="161" customFormat="1" ht="49.5" customHeight="1">
      <c r="B5" s="162" t="s">
        <v>221</v>
      </c>
      <c r="C5" s="96" t="s">
        <v>60</v>
      </c>
      <c r="D5" s="96" t="s">
        <v>60</v>
      </c>
      <c r="E5" s="96" t="s">
        <v>60</v>
      </c>
      <c r="F5" s="96" t="s">
        <v>60</v>
      </c>
      <c r="G5" s="96" t="s">
        <v>60</v>
      </c>
      <c r="H5" s="96" t="s">
        <v>60</v>
      </c>
      <c r="I5" s="96" t="s">
        <v>60</v>
      </c>
      <c r="J5" s="96" t="s">
        <v>60</v>
      </c>
      <c r="K5" s="96" t="s">
        <v>60</v>
      </c>
      <c r="L5" s="96" t="s">
        <v>60</v>
      </c>
      <c r="M5" s="96" t="s">
        <v>60</v>
      </c>
      <c r="N5" s="96" t="s">
        <v>60</v>
      </c>
      <c r="O5" s="96" t="s">
        <v>60</v>
      </c>
      <c r="P5" s="96" t="s">
        <v>60</v>
      </c>
      <c r="Q5" s="96" t="s">
        <v>60</v>
      </c>
      <c r="R5" s="96" t="s">
        <v>60</v>
      </c>
      <c r="S5" s="96" t="s">
        <v>60</v>
      </c>
      <c r="T5" s="96" t="s">
        <v>60</v>
      </c>
      <c r="U5" s="96" t="s">
        <v>60</v>
      </c>
      <c r="V5" s="96" t="s">
        <v>60</v>
      </c>
      <c r="W5" s="96" t="s">
        <v>60</v>
      </c>
      <c r="X5" s="96" t="s">
        <v>60</v>
      </c>
      <c r="Y5" s="96" t="s">
        <v>60</v>
      </c>
      <c r="Z5" s="96" t="s">
        <v>60</v>
      </c>
      <c r="AA5" s="96" t="s">
        <v>60</v>
      </c>
      <c r="AB5" s="96" t="s">
        <v>60</v>
      </c>
      <c r="AC5" s="96" t="s">
        <v>60</v>
      </c>
      <c r="AD5" s="96" t="s">
        <v>60</v>
      </c>
      <c r="AE5" s="96" t="s">
        <v>60</v>
      </c>
      <c r="AF5" s="96" t="s">
        <v>60</v>
      </c>
      <c r="AG5" s="96" t="s">
        <v>60</v>
      </c>
      <c r="AH5" s="96" t="s">
        <v>60</v>
      </c>
      <c r="AI5" s="96" t="s">
        <v>60</v>
      </c>
      <c r="AJ5" s="96" t="s">
        <v>60</v>
      </c>
      <c r="AK5" s="96" t="s">
        <v>60</v>
      </c>
      <c r="AL5" s="96" t="s">
        <v>60</v>
      </c>
      <c r="AM5" s="96" t="s">
        <v>60</v>
      </c>
      <c r="AN5" s="96" t="s">
        <v>60</v>
      </c>
      <c r="AO5" s="96" t="s">
        <v>60</v>
      </c>
      <c r="AP5" s="96" t="s">
        <v>60</v>
      </c>
      <c r="AQ5" s="96" t="s">
        <v>60</v>
      </c>
      <c r="AR5" s="96" t="s">
        <v>60</v>
      </c>
      <c r="AS5" s="96" t="s">
        <v>60</v>
      </c>
      <c r="AT5" s="96" t="s">
        <v>60</v>
      </c>
      <c r="AU5" s="96" t="s">
        <v>60</v>
      </c>
      <c r="AV5" s="96" t="s">
        <v>60</v>
      </c>
    </row>
    <row r="6" spans="1:49" ht="18.75" customHeight="1">
      <c r="B6" s="108" t="s">
        <v>69</v>
      </c>
      <c r="C6" s="102">
        <v>1399</v>
      </c>
      <c r="D6" s="102">
        <v>1394</v>
      </c>
      <c r="E6" s="102">
        <f>D6-C6</f>
        <v>-5</v>
      </c>
      <c r="F6" s="107">
        <v>1394</v>
      </c>
      <c r="G6" s="107"/>
      <c r="H6" s="107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63">
        <f t="shared" ref="AW6:AW55" si="0">D6-F6-G6-H6-I6-J6-K6-L6-M6-N6-O6-P6-Q6-R6-S6-T6-U6-V6-W6-X6-Y6-Z6-AA6-AB6-AC6-AD6-AE6-AF6-AG6-AH6-AI6-AJ6-AK6-AL6-AM6-AN6-AO6-AP6-AQ6-AR6-AS6-AT6-AU6-AV6</f>
        <v>0</v>
      </c>
    </row>
    <row r="7" spans="1:49" s="165" customFormat="1" ht="18.75" customHeight="1">
      <c r="A7" s="164"/>
      <c r="B7" s="108" t="s">
        <v>70</v>
      </c>
      <c r="C7" s="102">
        <v>208</v>
      </c>
      <c r="D7" s="102">
        <v>208</v>
      </c>
      <c r="E7" s="102">
        <f t="shared" ref="E7:E54" si="1">D7-C7</f>
        <v>0</v>
      </c>
      <c r="F7" s="107"/>
      <c r="G7" s="107">
        <v>208</v>
      </c>
      <c r="H7" s="107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63">
        <f t="shared" si="0"/>
        <v>0</v>
      </c>
    </row>
    <row r="8" spans="1:49" s="165" customFormat="1" ht="18.75" customHeight="1">
      <c r="A8" s="164"/>
      <c r="B8" s="108" t="s">
        <v>129</v>
      </c>
      <c r="C8" s="102">
        <v>661</v>
      </c>
      <c r="D8" s="102">
        <v>511</v>
      </c>
      <c r="E8" s="102">
        <f t="shared" si="1"/>
        <v>-150</v>
      </c>
      <c r="F8" s="107"/>
      <c r="G8" s="107"/>
      <c r="H8" s="107">
        <v>511</v>
      </c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63">
        <f t="shared" si="0"/>
        <v>0</v>
      </c>
    </row>
    <row r="9" spans="1:49" s="167" customFormat="1" ht="18.75" customHeight="1">
      <c r="A9" s="166"/>
      <c r="B9" s="108" t="s">
        <v>208</v>
      </c>
      <c r="C9" s="102">
        <v>878</v>
      </c>
      <c r="D9" s="102">
        <v>873</v>
      </c>
      <c r="E9" s="102">
        <f t="shared" si="1"/>
        <v>-5</v>
      </c>
      <c r="F9" s="107"/>
      <c r="G9" s="107"/>
      <c r="H9" s="107"/>
      <c r="I9" s="105">
        <v>873</v>
      </c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63">
        <f t="shared" si="0"/>
        <v>0</v>
      </c>
    </row>
    <row r="10" spans="1:49" ht="18.75" customHeight="1">
      <c r="B10" s="108" t="s">
        <v>72</v>
      </c>
      <c r="C10" s="102">
        <v>429</v>
      </c>
      <c r="D10" s="102">
        <v>379</v>
      </c>
      <c r="E10" s="102">
        <f t="shared" si="1"/>
        <v>-50</v>
      </c>
      <c r="F10" s="107"/>
      <c r="G10" s="107"/>
      <c r="H10" s="107"/>
      <c r="I10" s="105"/>
      <c r="J10" s="105">
        <v>379</v>
      </c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63">
        <f t="shared" si="0"/>
        <v>0</v>
      </c>
    </row>
    <row r="11" spans="1:49" ht="18.75" customHeight="1">
      <c r="B11" s="108" t="s">
        <v>21</v>
      </c>
      <c r="C11" s="102">
        <v>4853</v>
      </c>
      <c r="D11" s="102">
        <v>4848</v>
      </c>
      <c r="E11" s="102">
        <f t="shared" si="1"/>
        <v>-5</v>
      </c>
      <c r="F11" s="107"/>
      <c r="G11" s="107"/>
      <c r="H11" s="107"/>
      <c r="I11" s="105"/>
      <c r="J11" s="105"/>
      <c r="K11" s="105">
        <v>4348</v>
      </c>
      <c r="L11" s="105"/>
      <c r="M11" s="105"/>
      <c r="N11" s="105"/>
      <c r="O11" s="105"/>
      <c r="P11" s="105"/>
      <c r="Q11" s="105"/>
      <c r="R11" s="105"/>
      <c r="S11" s="105"/>
      <c r="T11" s="105"/>
      <c r="U11" s="105">
        <v>500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63">
        <f t="shared" si="0"/>
        <v>0</v>
      </c>
    </row>
    <row r="12" spans="1:49" ht="18.75" customHeight="1">
      <c r="B12" s="108" t="s">
        <v>73</v>
      </c>
      <c r="C12" s="102">
        <v>757</v>
      </c>
      <c r="D12" s="102">
        <v>757</v>
      </c>
      <c r="E12" s="102">
        <f t="shared" si="1"/>
        <v>0</v>
      </c>
      <c r="F12" s="107"/>
      <c r="G12" s="107"/>
      <c r="H12" s="107"/>
      <c r="I12" s="105"/>
      <c r="J12" s="105"/>
      <c r="K12" s="105"/>
      <c r="L12" s="105">
        <v>757</v>
      </c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63">
        <f t="shared" si="0"/>
        <v>0</v>
      </c>
    </row>
    <row r="13" spans="1:49" ht="18.75" customHeight="1">
      <c r="B13" s="108" t="s">
        <v>74</v>
      </c>
      <c r="C13" s="102">
        <v>677</v>
      </c>
      <c r="D13" s="102">
        <v>27</v>
      </c>
      <c r="E13" s="102">
        <f t="shared" si="1"/>
        <v>-650</v>
      </c>
      <c r="F13" s="107"/>
      <c r="G13" s="107"/>
      <c r="H13" s="107"/>
      <c r="I13" s="105"/>
      <c r="J13" s="105"/>
      <c r="K13" s="105"/>
      <c r="L13" s="105"/>
      <c r="M13" s="105">
        <v>27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63">
        <f t="shared" si="0"/>
        <v>0</v>
      </c>
    </row>
    <row r="14" spans="1:49" ht="18.75" customHeight="1">
      <c r="B14" s="108" t="s">
        <v>75</v>
      </c>
      <c r="C14" s="102">
        <v>3357</v>
      </c>
      <c r="D14" s="102">
        <v>3452</v>
      </c>
      <c r="E14" s="102">
        <f t="shared" si="1"/>
        <v>95</v>
      </c>
      <c r="F14" s="107"/>
      <c r="G14" s="107"/>
      <c r="H14" s="107"/>
      <c r="I14" s="105"/>
      <c r="J14" s="105"/>
      <c r="K14" s="105"/>
      <c r="L14" s="105"/>
      <c r="M14" s="105"/>
      <c r="N14" s="105">
        <v>3452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63">
        <f t="shared" si="0"/>
        <v>0</v>
      </c>
    </row>
    <row r="15" spans="1:49" ht="18.75" customHeight="1">
      <c r="B15" s="108" t="s">
        <v>76</v>
      </c>
      <c r="C15" s="102">
        <v>1309</v>
      </c>
      <c r="D15" s="102">
        <v>1309</v>
      </c>
      <c r="E15" s="102">
        <f t="shared" si="1"/>
        <v>0</v>
      </c>
      <c r="F15" s="107"/>
      <c r="G15" s="107"/>
      <c r="H15" s="107"/>
      <c r="I15" s="105"/>
      <c r="J15" s="105"/>
      <c r="K15" s="105"/>
      <c r="L15" s="105"/>
      <c r="M15" s="105"/>
      <c r="N15" s="105"/>
      <c r="O15" s="105">
        <f>1859-550</f>
        <v>1309</v>
      </c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63">
        <f t="shared" si="0"/>
        <v>0</v>
      </c>
    </row>
    <row r="16" spans="1:49" s="169" customFormat="1" ht="18.75" customHeight="1">
      <c r="A16" s="168"/>
      <c r="B16" s="108" t="s">
        <v>77</v>
      </c>
      <c r="C16" s="102">
        <v>2185</v>
      </c>
      <c r="D16" s="102">
        <v>1685</v>
      </c>
      <c r="E16" s="102">
        <f t="shared" si="1"/>
        <v>-500</v>
      </c>
      <c r="F16" s="107"/>
      <c r="G16" s="107"/>
      <c r="H16" s="107"/>
      <c r="I16" s="105"/>
      <c r="J16" s="105"/>
      <c r="K16" s="105"/>
      <c r="L16" s="105"/>
      <c r="M16" s="105"/>
      <c r="N16" s="105"/>
      <c r="O16" s="105"/>
      <c r="P16" s="105">
        <v>1685</v>
      </c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63">
        <f t="shared" si="0"/>
        <v>0</v>
      </c>
    </row>
    <row r="17" spans="1:49" ht="18.75" customHeight="1">
      <c r="B17" s="108" t="s">
        <v>78</v>
      </c>
      <c r="C17" s="102">
        <v>845</v>
      </c>
      <c r="D17" s="102">
        <v>840</v>
      </c>
      <c r="E17" s="102">
        <f t="shared" si="1"/>
        <v>-5</v>
      </c>
      <c r="F17" s="107"/>
      <c r="G17" s="107"/>
      <c r="H17" s="107"/>
      <c r="I17" s="105"/>
      <c r="J17" s="105"/>
      <c r="K17" s="105"/>
      <c r="L17" s="105"/>
      <c r="M17" s="105"/>
      <c r="N17" s="105"/>
      <c r="O17" s="105"/>
      <c r="P17" s="105"/>
      <c r="Q17" s="105">
        <v>840</v>
      </c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63">
        <f t="shared" si="0"/>
        <v>0</v>
      </c>
    </row>
    <row r="18" spans="1:49" ht="18.75" customHeight="1">
      <c r="B18" s="108" t="s">
        <v>143</v>
      </c>
      <c r="C18" s="102">
        <v>535</v>
      </c>
      <c r="D18" s="102">
        <v>15</v>
      </c>
      <c r="E18" s="102">
        <f t="shared" si="1"/>
        <v>-520</v>
      </c>
      <c r="F18" s="107"/>
      <c r="G18" s="107"/>
      <c r="H18" s="107"/>
      <c r="I18" s="105"/>
      <c r="J18" s="105"/>
      <c r="K18" s="105"/>
      <c r="L18" s="105"/>
      <c r="M18" s="105"/>
      <c r="N18" s="105"/>
      <c r="O18" s="105"/>
      <c r="P18" s="105"/>
      <c r="Q18" s="105"/>
      <c r="R18" s="105">
        <v>15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63">
        <f t="shared" si="0"/>
        <v>0</v>
      </c>
    </row>
    <row r="19" spans="1:49" ht="18.75" customHeight="1">
      <c r="B19" s="108" t="s">
        <v>79</v>
      </c>
      <c r="C19" s="102">
        <v>1105</v>
      </c>
      <c r="D19" s="102">
        <v>855</v>
      </c>
      <c r="E19" s="102">
        <f t="shared" si="1"/>
        <v>-250</v>
      </c>
      <c r="F19" s="107"/>
      <c r="G19" s="107"/>
      <c r="H19" s="107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>
        <v>855</v>
      </c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63">
        <f t="shared" si="0"/>
        <v>0</v>
      </c>
    </row>
    <row r="20" spans="1:49" ht="18.75" customHeight="1">
      <c r="B20" s="108" t="s">
        <v>209</v>
      </c>
      <c r="C20" s="102">
        <v>301</v>
      </c>
      <c r="D20" s="102">
        <v>251</v>
      </c>
      <c r="E20" s="102">
        <f t="shared" si="1"/>
        <v>-50</v>
      </c>
      <c r="F20" s="107"/>
      <c r="G20" s="107"/>
      <c r="H20" s="107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>
        <v>251</v>
      </c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63">
        <f t="shared" si="0"/>
        <v>0</v>
      </c>
    </row>
    <row r="21" spans="1:49" ht="18.75" customHeight="1">
      <c r="B21" s="108" t="s">
        <v>80</v>
      </c>
      <c r="C21" s="102">
        <v>766</v>
      </c>
      <c r="D21" s="102">
        <v>911</v>
      </c>
      <c r="E21" s="102">
        <f t="shared" si="1"/>
        <v>145</v>
      </c>
      <c r="F21" s="107"/>
      <c r="G21" s="107"/>
      <c r="H21" s="107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>
        <v>911</v>
      </c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63">
        <f t="shared" si="0"/>
        <v>0</v>
      </c>
    </row>
    <row r="22" spans="1:49" ht="18.75" customHeight="1">
      <c r="B22" s="108" t="s">
        <v>81</v>
      </c>
      <c r="C22" s="102">
        <v>568</v>
      </c>
      <c r="D22" s="102">
        <v>548</v>
      </c>
      <c r="E22" s="102">
        <f t="shared" si="1"/>
        <v>-20</v>
      </c>
      <c r="F22" s="107"/>
      <c r="G22" s="107"/>
      <c r="H22" s="107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>
        <v>548</v>
      </c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63">
        <f t="shared" si="0"/>
        <v>0</v>
      </c>
    </row>
    <row r="23" spans="1:49" ht="18.75" customHeight="1">
      <c r="B23" s="108" t="s">
        <v>82</v>
      </c>
      <c r="C23" s="102">
        <v>224</v>
      </c>
      <c r="D23" s="102">
        <v>52</v>
      </c>
      <c r="E23" s="102">
        <f t="shared" si="1"/>
        <v>-172</v>
      </c>
      <c r="F23" s="107"/>
      <c r="G23" s="107"/>
      <c r="H23" s="107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>
        <v>52</v>
      </c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63">
        <f t="shared" si="0"/>
        <v>0</v>
      </c>
    </row>
    <row r="24" spans="1:49" ht="18.75" customHeight="1">
      <c r="B24" s="108" t="s">
        <v>19</v>
      </c>
      <c r="C24" s="102">
        <v>3481</v>
      </c>
      <c r="D24" s="102">
        <v>2981</v>
      </c>
      <c r="E24" s="102">
        <f t="shared" si="1"/>
        <v>-500</v>
      </c>
      <c r="F24" s="107"/>
      <c r="G24" s="107"/>
      <c r="H24" s="107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>
        <v>2981</v>
      </c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63">
        <f t="shared" si="0"/>
        <v>0</v>
      </c>
    </row>
    <row r="25" spans="1:49" ht="18.75" customHeight="1">
      <c r="B25" s="108" t="s">
        <v>83</v>
      </c>
      <c r="C25" s="102">
        <v>639</v>
      </c>
      <c r="D25" s="102">
        <v>589</v>
      </c>
      <c r="E25" s="102">
        <f t="shared" si="1"/>
        <v>-50</v>
      </c>
      <c r="F25" s="107"/>
      <c r="G25" s="107"/>
      <c r="H25" s="107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>
        <v>589</v>
      </c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63">
        <f t="shared" si="0"/>
        <v>0</v>
      </c>
    </row>
    <row r="26" spans="1:49" ht="18.75" customHeight="1">
      <c r="B26" s="108" t="s">
        <v>58</v>
      </c>
      <c r="C26" s="102">
        <v>948</v>
      </c>
      <c r="D26" s="102">
        <v>648</v>
      </c>
      <c r="E26" s="102">
        <f t="shared" si="1"/>
        <v>-300</v>
      </c>
      <c r="F26" s="107"/>
      <c r="G26" s="107"/>
      <c r="H26" s="107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>
        <v>648</v>
      </c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63">
        <f t="shared" si="0"/>
        <v>0</v>
      </c>
    </row>
    <row r="27" spans="1:49" ht="18.75" customHeight="1">
      <c r="B27" s="108" t="s">
        <v>84</v>
      </c>
      <c r="C27" s="102">
        <v>491</v>
      </c>
      <c r="D27" s="102">
        <v>491</v>
      </c>
      <c r="E27" s="102">
        <f t="shared" si="1"/>
        <v>0</v>
      </c>
      <c r="F27" s="107"/>
      <c r="G27" s="107"/>
      <c r="H27" s="107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>
        <f>541-50</f>
        <v>491</v>
      </c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63">
        <f t="shared" si="0"/>
        <v>0</v>
      </c>
    </row>
    <row r="28" spans="1:49" ht="18.75" customHeight="1">
      <c r="B28" s="108" t="s">
        <v>57</v>
      </c>
      <c r="C28" s="102">
        <v>1060</v>
      </c>
      <c r="D28" s="102">
        <v>1059</v>
      </c>
      <c r="E28" s="102">
        <f t="shared" si="1"/>
        <v>-1</v>
      </c>
      <c r="F28" s="107"/>
      <c r="G28" s="107"/>
      <c r="H28" s="107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>
        <v>1059</v>
      </c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63">
        <f t="shared" si="0"/>
        <v>0</v>
      </c>
    </row>
    <row r="29" spans="1:49" ht="18.75" customHeight="1">
      <c r="B29" s="108" t="s">
        <v>85</v>
      </c>
      <c r="C29" s="102">
        <v>1060</v>
      </c>
      <c r="D29" s="102">
        <v>1060</v>
      </c>
      <c r="E29" s="102">
        <f t="shared" si="1"/>
        <v>0</v>
      </c>
      <c r="F29" s="107"/>
      <c r="G29" s="107"/>
      <c r="H29" s="107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>
        <f>1060</f>
        <v>1060</v>
      </c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63">
        <f t="shared" si="0"/>
        <v>0</v>
      </c>
    </row>
    <row r="30" spans="1:49" ht="18.75" customHeight="1">
      <c r="B30" s="108" t="s">
        <v>86</v>
      </c>
      <c r="C30" s="102">
        <v>819</v>
      </c>
      <c r="D30" s="102">
        <v>819</v>
      </c>
      <c r="E30" s="102">
        <f t="shared" si="1"/>
        <v>0</v>
      </c>
      <c r="F30" s="107"/>
      <c r="G30" s="107"/>
      <c r="H30" s="107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>
        <f>969-150</f>
        <v>819</v>
      </c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63">
        <f t="shared" si="0"/>
        <v>0</v>
      </c>
    </row>
    <row r="31" spans="1:49" ht="16.5" customHeight="1">
      <c r="B31" s="108" t="s">
        <v>87</v>
      </c>
      <c r="C31" s="102">
        <v>2167</v>
      </c>
      <c r="D31" s="102">
        <v>2167</v>
      </c>
      <c r="E31" s="102">
        <f t="shared" si="1"/>
        <v>0</v>
      </c>
      <c r="F31" s="107"/>
      <c r="G31" s="107"/>
      <c r="H31" s="107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>
        <f>2327-160</f>
        <v>2167</v>
      </c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63">
        <f t="shared" si="0"/>
        <v>0</v>
      </c>
    </row>
    <row r="32" spans="1:49" s="154" customFormat="1" ht="22.5" customHeight="1">
      <c r="A32" s="154">
        <v>1</v>
      </c>
      <c r="B32" s="108" t="s">
        <v>88</v>
      </c>
      <c r="C32" s="96">
        <f>SUM(C6:C31)</f>
        <v>31722</v>
      </c>
      <c r="D32" s="96">
        <f t="shared" ref="D32" si="2">SUM(D6:D31)</f>
        <v>28729</v>
      </c>
      <c r="E32" s="96">
        <f>SUM(E6:E31)</f>
        <v>-2993</v>
      </c>
      <c r="F32" s="96">
        <f>SUM(F6:F31)</f>
        <v>1394</v>
      </c>
      <c r="G32" s="96">
        <f t="shared" ref="G32:AV32" si="3">SUM(G6:G31)</f>
        <v>208</v>
      </c>
      <c r="H32" s="96">
        <f t="shared" si="3"/>
        <v>511</v>
      </c>
      <c r="I32" s="96">
        <f t="shared" si="3"/>
        <v>873</v>
      </c>
      <c r="J32" s="96">
        <f t="shared" si="3"/>
        <v>379</v>
      </c>
      <c r="K32" s="96">
        <f t="shared" si="3"/>
        <v>4348</v>
      </c>
      <c r="L32" s="96">
        <f t="shared" si="3"/>
        <v>757</v>
      </c>
      <c r="M32" s="96">
        <f t="shared" si="3"/>
        <v>27</v>
      </c>
      <c r="N32" s="96">
        <f t="shared" si="3"/>
        <v>3452</v>
      </c>
      <c r="O32" s="96">
        <f t="shared" si="3"/>
        <v>1309</v>
      </c>
      <c r="P32" s="96">
        <f t="shared" si="3"/>
        <v>1685</v>
      </c>
      <c r="Q32" s="96">
        <f t="shared" si="3"/>
        <v>840</v>
      </c>
      <c r="R32" s="96">
        <f t="shared" si="3"/>
        <v>15</v>
      </c>
      <c r="S32" s="96">
        <f t="shared" si="3"/>
        <v>855</v>
      </c>
      <c r="T32" s="96">
        <f t="shared" si="3"/>
        <v>251</v>
      </c>
      <c r="U32" s="96">
        <f t="shared" si="3"/>
        <v>1411</v>
      </c>
      <c r="V32" s="96">
        <f t="shared" si="3"/>
        <v>548</v>
      </c>
      <c r="W32" s="96">
        <f t="shared" si="3"/>
        <v>52</v>
      </c>
      <c r="X32" s="96">
        <f t="shared" si="3"/>
        <v>2981</v>
      </c>
      <c r="Y32" s="96">
        <f t="shared" si="3"/>
        <v>589</v>
      </c>
      <c r="Z32" s="96">
        <f t="shared" si="3"/>
        <v>648</v>
      </c>
      <c r="AA32" s="96">
        <f t="shared" si="3"/>
        <v>491</v>
      </c>
      <c r="AB32" s="96">
        <f t="shared" si="3"/>
        <v>1059</v>
      </c>
      <c r="AC32" s="96">
        <f t="shared" si="3"/>
        <v>1060</v>
      </c>
      <c r="AD32" s="96">
        <f t="shared" si="3"/>
        <v>819</v>
      </c>
      <c r="AE32" s="96">
        <f t="shared" si="3"/>
        <v>2167</v>
      </c>
      <c r="AF32" s="96">
        <f t="shared" si="3"/>
        <v>0</v>
      </c>
      <c r="AG32" s="96">
        <f t="shared" si="3"/>
        <v>0</v>
      </c>
      <c r="AH32" s="96">
        <f t="shared" si="3"/>
        <v>0</v>
      </c>
      <c r="AI32" s="96">
        <f t="shared" si="3"/>
        <v>0</v>
      </c>
      <c r="AJ32" s="96">
        <f t="shared" si="3"/>
        <v>0</v>
      </c>
      <c r="AK32" s="96">
        <f t="shared" si="3"/>
        <v>0</v>
      </c>
      <c r="AL32" s="96">
        <f t="shared" si="3"/>
        <v>0</v>
      </c>
      <c r="AM32" s="96">
        <f t="shared" si="3"/>
        <v>0</v>
      </c>
      <c r="AN32" s="96">
        <f t="shared" si="3"/>
        <v>0</v>
      </c>
      <c r="AO32" s="96">
        <f t="shared" si="3"/>
        <v>0</v>
      </c>
      <c r="AP32" s="96">
        <f t="shared" si="3"/>
        <v>0</v>
      </c>
      <c r="AQ32" s="96">
        <f t="shared" si="3"/>
        <v>0</v>
      </c>
      <c r="AR32" s="96">
        <f t="shared" si="3"/>
        <v>0</v>
      </c>
      <c r="AS32" s="96">
        <f t="shared" si="3"/>
        <v>0</v>
      </c>
      <c r="AT32" s="96">
        <f t="shared" si="3"/>
        <v>0</v>
      </c>
      <c r="AU32" s="96">
        <f t="shared" si="3"/>
        <v>0</v>
      </c>
      <c r="AV32" s="96">
        <f t="shared" si="3"/>
        <v>0</v>
      </c>
      <c r="AW32" s="163">
        <f t="shared" si="0"/>
        <v>0</v>
      </c>
    </row>
    <row r="33" spans="1:49" ht="17.25" customHeight="1">
      <c r="B33" s="108" t="s">
        <v>56</v>
      </c>
      <c r="C33" s="102">
        <v>4854</v>
      </c>
      <c r="D33" s="102">
        <v>4854</v>
      </c>
      <c r="E33" s="102">
        <f t="shared" si="1"/>
        <v>0</v>
      </c>
      <c r="F33" s="107"/>
      <c r="G33" s="107"/>
      <c r="H33" s="107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>
        <f>4854</f>
        <v>4854</v>
      </c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63">
        <f t="shared" si="0"/>
        <v>0</v>
      </c>
    </row>
    <row r="34" spans="1:49" ht="17.25" customHeight="1">
      <c r="B34" s="108" t="s">
        <v>89</v>
      </c>
      <c r="C34" s="102">
        <v>3222</v>
      </c>
      <c r="D34" s="102">
        <v>3222</v>
      </c>
      <c r="E34" s="102">
        <f t="shared" si="1"/>
        <v>0</v>
      </c>
      <c r="F34" s="107"/>
      <c r="G34" s="107"/>
      <c r="H34" s="107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>
        <v>3222</v>
      </c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63">
        <f t="shared" si="0"/>
        <v>0</v>
      </c>
    </row>
    <row r="35" spans="1:49" ht="17.25" customHeight="1">
      <c r="B35" s="108" t="s">
        <v>91</v>
      </c>
      <c r="C35" s="102">
        <v>6721</v>
      </c>
      <c r="D35" s="102">
        <v>6721</v>
      </c>
      <c r="E35" s="102">
        <f t="shared" si="1"/>
        <v>0</v>
      </c>
      <c r="F35" s="107"/>
      <c r="G35" s="107"/>
      <c r="H35" s="107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>
        <v>6721</v>
      </c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63">
        <f t="shared" si="0"/>
        <v>0</v>
      </c>
    </row>
    <row r="36" spans="1:49" ht="17.25" customHeight="1">
      <c r="B36" s="108" t="s">
        <v>92</v>
      </c>
      <c r="C36" s="102">
        <v>5571</v>
      </c>
      <c r="D36" s="102">
        <v>5571</v>
      </c>
      <c r="E36" s="102">
        <f t="shared" si="1"/>
        <v>0</v>
      </c>
      <c r="F36" s="107"/>
      <c r="G36" s="107"/>
      <c r="H36" s="107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>
        <v>5571</v>
      </c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63">
        <f t="shared" si="0"/>
        <v>0</v>
      </c>
    </row>
    <row r="37" spans="1:49" ht="17.25" customHeight="1">
      <c r="B37" s="108" t="s">
        <v>175</v>
      </c>
      <c r="C37" s="102">
        <v>788</v>
      </c>
      <c r="D37" s="102">
        <v>788</v>
      </c>
      <c r="E37" s="102">
        <f t="shared" si="1"/>
        <v>0</v>
      </c>
      <c r="F37" s="107"/>
      <c r="G37" s="107"/>
      <c r="H37" s="107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>
        <v>788</v>
      </c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63">
        <f t="shared" si="0"/>
        <v>0</v>
      </c>
    </row>
    <row r="38" spans="1:49" ht="17.25" customHeight="1">
      <c r="B38" s="108" t="s">
        <v>93</v>
      </c>
      <c r="C38" s="102">
        <v>3982</v>
      </c>
      <c r="D38" s="102">
        <v>3982</v>
      </c>
      <c r="E38" s="102">
        <f t="shared" si="1"/>
        <v>0</v>
      </c>
      <c r="F38" s="107"/>
      <c r="G38" s="107"/>
      <c r="H38" s="107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>
        <f>4032-50</f>
        <v>3982</v>
      </c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63">
        <f t="shared" si="0"/>
        <v>0</v>
      </c>
    </row>
    <row r="39" spans="1:49" ht="17.25" customHeight="1">
      <c r="B39" s="108" t="s">
        <v>94</v>
      </c>
      <c r="C39" s="102">
        <v>1191</v>
      </c>
      <c r="D39" s="102">
        <v>1191</v>
      </c>
      <c r="E39" s="102">
        <f t="shared" si="1"/>
        <v>0</v>
      </c>
      <c r="F39" s="107"/>
      <c r="G39" s="107"/>
      <c r="H39" s="107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>
        <v>250</v>
      </c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>
        <v>941</v>
      </c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63">
        <f t="shared" si="0"/>
        <v>0</v>
      </c>
    </row>
    <row r="40" spans="1:49" ht="17.25" customHeight="1">
      <c r="B40" s="108" t="s">
        <v>95</v>
      </c>
      <c r="C40" s="102">
        <v>2474</v>
      </c>
      <c r="D40" s="102">
        <v>2474</v>
      </c>
      <c r="E40" s="102">
        <f t="shared" si="1"/>
        <v>0</v>
      </c>
      <c r="F40" s="107"/>
      <c r="G40" s="107"/>
      <c r="H40" s="107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>
        <v>2474</v>
      </c>
      <c r="AN40" s="105"/>
      <c r="AO40" s="105"/>
      <c r="AP40" s="105"/>
      <c r="AQ40" s="105"/>
      <c r="AR40" s="105"/>
      <c r="AS40" s="105"/>
      <c r="AT40" s="105"/>
      <c r="AU40" s="105"/>
      <c r="AV40" s="105"/>
      <c r="AW40" s="163">
        <f t="shared" si="0"/>
        <v>0</v>
      </c>
    </row>
    <row r="41" spans="1:49" ht="17.25" customHeight="1">
      <c r="B41" s="108" t="s">
        <v>96</v>
      </c>
      <c r="C41" s="102">
        <v>497</v>
      </c>
      <c r="D41" s="102">
        <v>497</v>
      </c>
      <c r="E41" s="102">
        <f t="shared" si="1"/>
        <v>0</v>
      </c>
      <c r="F41" s="107"/>
      <c r="G41" s="107"/>
      <c r="H41" s="107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>
        <v>497</v>
      </c>
      <c r="AO41" s="105"/>
      <c r="AP41" s="105"/>
      <c r="AQ41" s="105"/>
      <c r="AR41" s="105"/>
      <c r="AS41" s="105"/>
      <c r="AT41" s="105"/>
      <c r="AU41" s="105"/>
      <c r="AV41" s="105"/>
      <c r="AW41" s="163">
        <f t="shared" si="0"/>
        <v>0</v>
      </c>
    </row>
    <row r="42" spans="1:49" ht="17.25" customHeight="1">
      <c r="B42" s="108" t="s">
        <v>218</v>
      </c>
      <c r="C42" s="102">
        <v>1203</v>
      </c>
      <c r="D42" s="102">
        <v>1203</v>
      </c>
      <c r="E42" s="102">
        <f t="shared" si="1"/>
        <v>0</v>
      </c>
      <c r="F42" s="107"/>
      <c r="G42" s="107"/>
      <c r="H42" s="107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>
        <v>1203</v>
      </c>
      <c r="AP42" s="105"/>
      <c r="AQ42" s="105"/>
      <c r="AR42" s="105"/>
      <c r="AS42" s="105"/>
      <c r="AT42" s="105"/>
      <c r="AU42" s="105"/>
      <c r="AV42" s="105"/>
      <c r="AW42" s="163">
        <f t="shared" si="0"/>
        <v>0</v>
      </c>
    </row>
    <row r="43" spans="1:49" s="170" customFormat="1" ht="29.25" customHeight="1">
      <c r="A43" s="154">
        <v>1</v>
      </c>
      <c r="B43" s="101" t="s">
        <v>98</v>
      </c>
      <c r="C43" s="117">
        <f>SUM(C33:C42)</f>
        <v>30503</v>
      </c>
      <c r="D43" s="117">
        <f t="shared" ref="D43" si="4">SUM(D33:D42)</f>
        <v>30503</v>
      </c>
      <c r="E43" s="117">
        <f>SUM(E33:E42)</f>
        <v>0</v>
      </c>
      <c r="F43" s="117">
        <f t="shared" ref="F43:AV43" si="5">SUM(F33:F42)</f>
        <v>0</v>
      </c>
      <c r="G43" s="117">
        <f t="shared" si="5"/>
        <v>0</v>
      </c>
      <c r="H43" s="117">
        <f t="shared" si="5"/>
        <v>0</v>
      </c>
      <c r="I43" s="117">
        <f t="shared" si="5"/>
        <v>0</v>
      </c>
      <c r="J43" s="117">
        <f t="shared" si="5"/>
        <v>0</v>
      </c>
      <c r="K43" s="117">
        <f t="shared" si="5"/>
        <v>0</v>
      </c>
      <c r="L43" s="117">
        <f t="shared" si="5"/>
        <v>0</v>
      </c>
      <c r="M43" s="117">
        <f t="shared" si="5"/>
        <v>0</v>
      </c>
      <c r="N43" s="117">
        <f t="shared" si="5"/>
        <v>0</v>
      </c>
      <c r="O43" s="117">
        <f t="shared" si="5"/>
        <v>0</v>
      </c>
      <c r="P43" s="117">
        <f t="shared" si="5"/>
        <v>0</v>
      </c>
      <c r="Q43" s="117">
        <f t="shared" si="5"/>
        <v>0</v>
      </c>
      <c r="R43" s="117">
        <f t="shared" si="5"/>
        <v>0</v>
      </c>
      <c r="S43" s="117">
        <f t="shared" si="5"/>
        <v>0</v>
      </c>
      <c r="T43" s="117">
        <f t="shared" si="5"/>
        <v>0</v>
      </c>
      <c r="U43" s="117">
        <f t="shared" si="5"/>
        <v>0</v>
      </c>
      <c r="V43" s="117">
        <f t="shared" si="5"/>
        <v>0</v>
      </c>
      <c r="W43" s="117">
        <f t="shared" si="5"/>
        <v>0</v>
      </c>
      <c r="X43" s="117">
        <f t="shared" si="5"/>
        <v>0</v>
      </c>
      <c r="Y43" s="117">
        <f t="shared" si="5"/>
        <v>0</v>
      </c>
      <c r="Z43" s="117">
        <f t="shared" si="5"/>
        <v>250</v>
      </c>
      <c r="AA43" s="117">
        <f t="shared" si="5"/>
        <v>0</v>
      </c>
      <c r="AB43" s="117">
        <f t="shared" si="5"/>
        <v>0</v>
      </c>
      <c r="AC43" s="117">
        <f t="shared" si="5"/>
        <v>0</v>
      </c>
      <c r="AD43" s="117">
        <f t="shared" si="5"/>
        <v>0</v>
      </c>
      <c r="AE43" s="117">
        <f t="shared" si="5"/>
        <v>0</v>
      </c>
      <c r="AF43" s="117">
        <f t="shared" si="5"/>
        <v>4854</v>
      </c>
      <c r="AG43" s="117">
        <f t="shared" si="5"/>
        <v>3222</v>
      </c>
      <c r="AH43" s="117">
        <f t="shared" si="5"/>
        <v>6721</v>
      </c>
      <c r="AI43" s="117">
        <f t="shared" si="5"/>
        <v>5571</v>
      </c>
      <c r="AJ43" s="117">
        <f t="shared" si="5"/>
        <v>788</v>
      </c>
      <c r="AK43" s="117">
        <f t="shared" si="5"/>
        <v>3982</v>
      </c>
      <c r="AL43" s="117">
        <f t="shared" si="5"/>
        <v>941</v>
      </c>
      <c r="AM43" s="117">
        <f t="shared" si="5"/>
        <v>2474</v>
      </c>
      <c r="AN43" s="117">
        <f t="shared" si="5"/>
        <v>497</v>
      </c>
      <c r="AO43" s="117">
        <f t="shared" si="5"/>
        <v>1203</v>
      </c>
      <c r="AP43" s="117">
        <f t="shared" si="5"/>
        <v>0</v>
      </c>
      <c r="AQ43" s="117">
        <f t="shared" si="5"/>
        <v>0</v>
      </c>
      <c r="AR43" s="117">
        <f t="shared" si="5"/>
        <v>0</v>
      </c>
      <c r="AS43" s="117">
        <f t="shared" si="5"/>
        <v>0</v>
      </c>
      <c r="AT43" s="117">
        <f t="shared" si="5"/>
        <v>0</v>
      </c>
      <c r="AU43" s="117">
        <f t="shared" si="5"/>
        <v>0</v>
      </c>
      <c r="AV43" s="117">
        <f t="shared" si="5"/>
        <v>0</v>
      </c>
      <c r="AW43" s="163">
        <f t="shared" si="0"/>
        <v>0</v>
      </c>
    </row>
    <row r="44" spans="1:49" ht="16.5" customHeight="1">
      <c r="B44" s="101" t="s">
        <v>219</v>
      </c>
      <c r="C44" s="102">
        <v>1564</v>
      </c>
      <c r="D44" s="102">
        <v>1564</v>
      </c>
      <c r="E44" s="102">
        <f t="shared" si="1"/>
        <v>0</v>
      </c>
      <c r="F44" s="107"/>
      <c r="G44" s="107"/>
      <c r="H44" s="107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>
        <f>1564</f>
        <v>1564</v>
      </c>
      <c r="AQ44" s="105"/>
      <c r="AR44" s="105"/>
      <c r="AS44" s="105"/>
      <c r="AT44" s="105"/>
      <c r="AU44" s="105"/>
      <c r="AV44" s="105"/>
      <c r="AW44" s="163">
        <f t="shared" si="0"/>
        <v>0</v>
      </c>
    </row>
    <row r="45" spans="1:49" ht="16.5" customHeight="1">
      <c r="B45" s="101" t="s">
        <v>220</v>
      </c>
      <c r="C45" s="102">
        <v>2196</v>
      </c>
      <c r="D45" s="102">
        <v>2196</v>
      </c>
      <c r="E45" s="102">
        <f t="shared" si="1"/>
        <v>0</v>
      </c>
      <c r="F45" s="107"/>
      <c r="G45" s="107"/>
      <c r="H45" s="107"/>
      <c r="I45" s="105">
        <v>10</v>
      </c>
      <c r="J45" s="105"/>
      <c r="K45" s="105"/>
      <c r="L45" s="105"/>
      <c r="M45" s="105"/>
      <c r="N45" s="105"/>
      <c r="O45" s="105"/>
      <c r="P45" s="105"/>
      <c r="Q45" s="105">
        <v>10</v>
      </c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>
        <v>10</v>
      </c>
      <c r="AC45" s="105"/>
      <c r="AD45" s="105">
        <v>0</v>
      </c>
      <c r="AE45" s="105">
        <v>10</v>
      </c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>
        <v>2156</v>
      </c>
      <c r="AR45" s="105"/>
      <c r="AS45" s="105"/>
      <c r="AT45" s="105"/>
      <c r="AU45" s="105"/>
      <c r="AV45" s="105"/>
      <c r="AW45" s="163">
        <f t="shared" si="0"/>
        <v>0</v>
      </c>
    </row>
    <row r="46" spans="1:49" ht="32.25" customHeight="1">
      <c r="B46" s="101" t="s">
        <v>99</v>
      </c>
      <c r="C46" s="102">
        <v>5734</v>
      </c>
      <c r="D46" s="102">
        <v>5734</v>
      </c>
      <c r="E46" s="102">
        <f t="shared" si="1"/>
        <v>0</v>
      </c>
      <c r="F46" s="107">
        <v>50</v>
      </c>
      <c r="G46" s="107"/>
      <c r="H46" s="107"/>
      <c r="I46" s="105">
        <v>10</v>
      </c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>
        <v>50</v>
      </c>
      <c r="AE46" s="105">
        <v>50</v>
      </c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>
        <v>5574</v>
      </c>
      <c r="AS46" s="105"/>
      <c r="AT46" s="105"/>
      <c r="AU46" s="105"/>
      <c r="AV46" s="105"/>
      <c r="AW46" s="163">
        <f t="shared" si="0"/>
        <v>0</v>
      </c>
    </row>
    <row r="47" spans="1:49" ht="16.5" customHeight="1">
      <c r="B47" s="101" t="s">
        <v>100</v>
      </c>
      <c r="C47" s="102">
        <v>5348</v>
      </c>
      <c r="D47" s="102">
        <v>5348</v>
      </c>
      <c r="E47" s="102">
        <f t="shared" si="1"/>
        <v>0</v>
      </c>
      <c r="F47" s="107"/>
      <c r="G47" s="107"/>
      <c r="H47" s="107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>
        <v>5348</v>
      </c>
      <c r="AT47" s="105"/>
      <c r="AU47" s="105"/>
      <c r="AV47" s="105"/>
      <c r="AW47" s="163">
        <f t="shared" si="0"/>
        <v>0</v>
      </c>
    </row>
    <row r="48" spans="1:49" ht="18.75" customHeight="1">
      <c r="B48" s="101" t="s">
        <v>101</v>
      </c>
      <c r="C48" s="102">
        <v>6422</v>
      </c>
      <c r="D48" s="102">
        <v>6422</v>
      </c>
      <c r="E48" s="102">
        <f t="shared" si="1"/>
        <v>0</v>
      </c>
      <c r="F48" s="107"/>
      <c r="G48" s="107"/>
      <c r="H48" s="107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>
        <v>6422</v>
      </c>
      <c r="AU48" s="105"/>
      <c r="AV48" s="105"/>
      <c r="AW48" s="163">
        <f t="shared" si="0"/>
        <v>0</v>
      </c>
    </row>
    <row r="49" spans="1:49" ht="18.75" customHeight="1">
      <c r="B49" s="101" t="s">
        <v>102</v>
      </c>
      <c r="C49" s="102">
        <v>5499</v>
      </c>
      <c r="D49" s="102">
        <v>5499</v>
      </c>
      <c r="E49" s="102">
        <f t="shared" si="1"/>
        <v>0</v>
      </c>
      <c r="F49" s="107"/>
      <c r="G49" s="107"/>
      <c r="H49" s="107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>
        <v>5499</v>
      </c>
      <c r="AV49" s="105"/>
      <c r="AW49" s="163">
        <f t="shared" si="0"/>
        <v>0</v>
      </c>
    </row>
    <row r="50" spans="1:49" ht="18.75" customHeight="1">
      <c r="B50" s="101" t="s">
        <v>50</v>
      </c>
      <c r="C50" s="102">
        <v>3982</v>
      </c>
      <c r="D50" s="102">
        <v>3982</v>
      </c>
      <c r="E50" s="102">
        <f t="shared" si="1"/>
        <v>0</v>
      </c>
      <c r="F50" s="107"/>
      <c r="G50" s="107"/>
      <c r="H50" s="107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>
        <v>3982</v>
      </c>
      <c r="AW50" s="163">
        <f t="shared" si="0"/>
        <v>0</v>
      </c>
    </row>
    <row r="51" spans="1:49" s="171" customFormat="1" ht="25.5" customHeight="1">
      <c r="A51" s="154">
        <v>1</v>
      </c>
      <c r="B51" s="101" t="s">
        <v>103</v>
      </c>
      <c r="C51" s="96">
        <f t="shared" ref="C51" si="6">SUM(C44:C50)</f>
        <v>30745</v>
      </c>
      <c r="D51" s="96">
        <f t="shared" ref="D51" si="7">SUM(D44:D50)</f>
        <v>30745</v>
      </c>
      <c r="E51" s="96">
        <f t="shared" ref="E51:AV51" si="8">SUM(E44:E50)</f>
        <v>0</v>
      </c>
      <c r="F51" s="96">
        <f t="shared" si="8"/>
        <v>50</v>
      </c>
      <c r="G51" s="96">
        <f t="shared" si="8"/>
        <v>0</v>
      </c>
      <c r="H51" s="96">
        <f t="shared" si="8"/>
        <v>0</v>
      </c>
      <c r="I51" s="96">
        <f t="shared" si="8"/>
        <v>20</v>
      </c>
      <c r="J51" s="96">
        <f t="shared" si="8"/>
        <v>0</v>
      </c>
      <c r="K51" s="96">
        <f t="shared" si="8"/>
        <v>0</v>
      </c>
      <c r="L51" s="96">
        <f t="shared" si="8"/>
        <v>0</v>
      </c>
      <c r="M51" s="96">
        <f t="shared" si="8"/>
        <v>0</v>
      </c>
      <c r="N51" s="96">
        <f t="shared" si="8"/>
        <v>0</v>
      </c>
      <c r="O51" s="96">
        <f t="shared" si="8"/>
        <v>0</v>
      </c>
      <c r="P51" s="96">
        <f t="shared" si="8"/>
        <v>0</v>
      </c>
      <c r="Q51" s="96">
        <f t="shared" si="8"/>
        <v>10</v>
      </c>
      <c r="R51" s="96">
        <f t="shared" si="8"/>
        <v>0</v>
      </c>
      <c r="S51" s="96">
        <f t="shared" si="8"/>
        <v>0</v>
      </c>
      <c r="T51" s="96">
        <f t="shared" si="8"/>
        <v>0</v>
      </c>
      <c r="U51" s="96">
        <f t="shared" si="8"/>
        <v>0</v>
      </c>
      <c r="V51" s="96">
        <f t="shared" si="8"/>
        <v>0</v>
      </c>
      <c r="W51" s="96">
        <f t="shared" si="8"/>
        <v>0</v>
      </c>
      <c r="X51" s="96">
        <f t="shared" si="8"/>
        <v>0</v>
      </c>
      <c r="Y51" s="96">
        <f t="shared" si="8"/>
        <v>0</v>
      </c>
      <c r="Z51" s="96">
        <f t="shared" si="8"/>
        <v>0</v>
      </c>
      <c r="AA51" s="96">
        <f t="shared" si="8"/>
        <v>0</v>
      </c>
      <c r="AB51" s="96">
        <f t="shared" si="8"/>
        <v>10</v>
      </c>
      <c r="AC51" s="96">
        <f t="shared" si="8"/>
        <v>0</v>
      </c>
      <c r="AD51" s="96">
        <f t="shared" si="8"/>
        <v>50</v>
      </c>
      <c r="AE51" s="96">
        <f t="shared" si="8"/>
        <v>60</v>
      </c>
      <c r="AF51" s="96">
        <f t="shared" si="8"/>
        <v>0</v>
      </c>
      <c r="AG51" s="96">
        <f t="shared" si="8"/>
        <v>0</v>
      </c>
      <c r="AH51" s="96">
        <f t="shared" si="8"/>
        <v>0</v>
      </c>
      <c r="AI51" s="96">
        <f t="shared" si="8"/>
        <v>0</v>
      </c>
      <c r="AJ51" s="96">
        <f t="shared" si="8"/>
        <v>0</v>
      </c>
      <c r="AK51" s="96">
        <f t="shared" si="8"/>
        <v>0</v>
      </c>
      <c r="AL51" s="96">
        <f t="shared" si="8"/>
        <v>0</v>
      </c>
      <c r="AM51" s="96">
        <f t="shared" si="8"/>
        <v>0</v>
      </c>
      <c r="AN51" s="96">
        <f t="shared" si="8"/>
        <v>0</v>
      </c>
      <c r="AO51" s="96">
        <f t="shared" si="8"/>
        <v>0</v>
      </c>
      <c r="AP51" s="96">
        <f t="shared" si="8"/>
        <v>1564</v>
      </c>
      <c r="AQ51" s="96">
        <f t="shared" si="8"/>
        <v>2156</v>
      </c>
      <c r="AR51" s="96">
        <f t="shared" si="8"/>
        <v>5574</v>
      </c>
      <c r="AS51" s="96">
        <f t="shared" si="8"/>
        <v>5348</v>
      </c>
      <c r="AT51" s="96">
        <f t="shared" si="8"/>
        <v>6422</v>
      </c>
      <c r="AU51" s="96">
        <f t="shared" si="8"/>
        <v>5499</v>
      </c>
      <c r="AV51" s="96">
        <f t="shared" si="8"/>
        <v>3982</v>
      </c>
      <c r="AW51" s="163">
        <f t="shared" si="0"/>
        <v>0</v>
      </c>
    </row>
    <row r="52" spans="1:49" s="171" customFormat="1" ht="25.5" customHeight="1">
      <c r="A52" s="154"/>
      <c r="B52" s="101" t="s">
        <v>15</v>
      </c>
      <c r="C52" s="19">
        <v>2830</v>
      </c>
      <c r="D52" s="19">
        <v>5823</v>
      </c>
      <c r="E52" s="102">
        <f t="shared" si="1"/>
        <v>2993</v>
      </c>
      <c r="F52" s="172">
        <v>5</v>
      </c>
      <c r="G52" s="172"/>
      <c r="H52" s="173">
        <v>300</v>
      </c>
      <c r="I52" s="173">
        <v>5</v>
      </c>
      <c r="J52" s="173">
        <v>100</v>
      </c>
      <c r="K52" s="173">
        <v>5</v>
      </c>
      <c r="L52" s="173">
        <v>150</v>
      </c>
      <c r="M52" s="173">
        <v>800</v>
      </c>
      <c r="N52" s="173">
        <v>5</v>
      </c>
      <c r="O52" s="173">
        <v>400</v>
      </c>
      <c r="P52" s="173">
        <v>700</v>
      </c>
      <c r="Q52" s="173">
        <v>5</v>
      </c>
      <c r="R52" s="173">
        <v>1000</v>
      </c>
      <c r="S52" s="173">
        <v>350</v>
      </c>
      <c r="T52" s="173">
        <v>100</v>
      </c>
      <c r="U52" s="173">
        <v>5</v>
      </c>
      <c r="V52" s="173">
        <v>120</v>
      </c>
      <c r="W52" s="173">
        <v>372</v>
      </c>
      <c r="X52" s="173">
        <v>650</v>
      </c>
      <c r="Y52" s="173">
        <v>200</v>
      </c>
      <c r="Z52" s="173">
        <v>550</v>
      </c>
      <c r="AA52" s="174"/>
      <c r="AB52" s="173">
        <v>1</v>
      </c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63">
        <f t="shared" si="0"/>
        <v>0</v>
      </c>
    </row>
    <row r="53" spans="1:49" s="171" customFormat="1" ht="31.5" customHeight="1">
      <c r="A53" s="154"/>
      <c r="B53" s="101" t="s">
        <v>198</v>
      </c>
      <c r="C53" s="19">
        <v>1800</v>
      </c>
      <c r="D53" s="19">
        <v>1800</v>
      </c>
      <c r="E53" s="102">
        <f t="shared" si="1"/>
        <v>0</v>
      </c>
      <c r="F53" s="172"/>
      <c r="G53" s="172"/>
      <c r="H53" s="173">
        <v>100</v>
      </c>
      <c r="I53" s="174"/>
      <c r="J53" s="173">
        <v>50</v>
      </c>
      <c r="K53" s="174"/>
      <c r="L53" s="173">
        <v>100</v>
      </c>
      <c r="M53" s="173">
        <v>100</v>
      </c>
      <c r="N53" s="173">
        <v>50</v>
      </c>
      <c r="O53" s="173">
        <v>150</v>
      </c>
      <c r="P53" s="173">
        <v>100</v>
      </c>
      <c r="Q53" s="174"/>
      <c r="R53" s="173">
        <v>150</v>
      </c>
      <c r="S53" s="173">
        <v>50</v>
      </c>
      <c r="T53" s="173">
        <v>50</v>
      </c>
      <c r="U53" s="173">
        <v>50</v>
      </c>
      <c r="V53" s="173">
        <v>50</v>
      </c>
      <c r="W53" s="173">
        <v>200</v>
      </c>
      <c r="X53" s="173">
        <v>100</v>
      </c>
      <c r="Y53" s="173">
        <v>150</v>
      </c>
      <c r="Z53" s="173">
        <v>250</v>
      </c>
      <c r="AA53" s="173">
        <v>50</v>
      </c>
      <c r="AB53" s="174"/>
      <c r="AC53" s="174"/>
      <c r="AD53" s="174"/>
      <c r="AE53" s="174"/>
      <c r="AF53" s="174"/>
      <c r="AG53" s="174"/>
      <c r="AH53" s="174"/>
      <c r="AI53" s="174"/>
      <c r="AJ53" s="174"/>
      <c r="AK53" s="173">
        <v>50</v>
      </c>
      <c r="AL53" s="173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63">
        <f t="shared" si="0"/>
        <v>0</v>
      </c>
    </row>
    <row r="54" spans="1:49" s="171" customFormat="1" ht="25.5" customHeight="1">
      <c r="A54" s="154"/>
      <c r="B54" s="101" t="s">
        <v>13</v>
      </c>
      <c r="C54" s="19">
        <v>944</v>
      </c>
      <c r="D54" s="19">
        <v>944</v>
      </c>
      <c r="E54" s="102">
        <f t="shared" si="1"/>
        <v>0</v>
      </c>
      <c r="F54" s="172"/>
      <c r="G54" s="172"/>
      <c r="H54" s="172"/>
      <c r="I54" s="173">
        <v>300</v>
      </c>
      <c r="J54" s="173"/>
      <c r="K54" s="174"/>
      <c r="L54" s="174"/>
      <c r="M54" s="174"/>
      <c r="N54" s="174"/>
      <c r="O54" s="174"/>
      <c r="P54" s="174"/>
      <c r="Q54" s="173">
        <v>344</v>
      </c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3">
        <v>100</v>
      </c>
      <c r="AC54" s="174"/>
      <c r="AD54" s="173">
        <v>100</v>
      </c>
      <c r="AE54" s="173">
        <v>100</v>
      </c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63">
        <f t="shared" si="0"/>
        <v>0</v>
      </c>
    </row>
    <row r="55" spans="1:49" s="171" customFormat="1" ht="25.5" customHeight="1">
      <c r="A55" s="154">
        <v>1</v>
      </c>
      <c r="B55" s="101" t="s">
        <v>222</v>
      </c>
      <c r="C55" s="96">
        <f t="shared" ref="C55:AV55" si="9">SUM(C52:C54)</f>
        <v>5574</v>
      </c>
      <c r="D55" s="96">
        <f t="shared" si="9"/>
        <v>8567</v>
      </c>
      <c r="E55" s="96">
        <f t="shared" si="9"/>
        <v>2993</v>
      </c>
      <c r="F55" s="96">
        <f t="shared" si="9"/>
        <v>5</v>
      </c>
      <c r="G55" s="96">
        <f t="shared" si="9"/>
        <v>0</v>
      </c>
      <c r="H55" s="96">
        <f t="shared" si="9"/>
        <v>400</v>
      </c>
      <c r="I55" s="96">
        <f t="shared" si="9"/>
        <v>305</v>
      </c>
      <c r="J55" s="96">
        <f t="shared" si="9"/>
        <v>150</v>
      </c>
      <c r="K55" s="96">
        <f t="shared" si="9"/>
        <v>5</v>
      </c>
      <c r="L55" s="96">
        <f t="shared" si="9"/>
        <v>250</v>
      </c>
      <c r="M55" s="96">
        <f t="shared" si="9"/>
        <v>900</v>
      </c>
      <c r="N55" s="96">
        <f t="shared" si="9"/>
        <v>55</v>
      </c>
      <c r="O55" s="96">
        <f t="shared" si="9"/>
        <v>550</v>
      </c>
      <c r="P55" s="96">
        <f t="shared" si="9"/>
        <v>800</v>
      </c>
      <c r="Q55" s="96">
        <f t="shared" si="9"/>
        <v>349</v>
      </c>
      <c r="R55" s="96">
        <f t="shared" si="9"/>
        <v>1150</v>
      </c>
      <c r="S55" s="96">
        <f t="shared" si="9"/>
        <v>400</v>
      </c>
      <c r="T55" s="96">
        <f t="shared" si="9"/>
        <v>150</v>
      </c>
      <c r="U55" s="96">
        <f t="shared" si="9"/>
        <v>55</v>
      </c>
      <c r="V55" s="96">
        <f t="shared" si="9"/>
        <v>170</v>
      </c>
      <c r="W55" s="96">
        <f t="shared" si="9"/>
        <v>572</v>
      </c>
      <c r="X55" s="96">
        <f t="shared" si="9"/>
        <v>750</v>
      </c>
      <c r="Y55" s="96">
        <f t="shared" si="9"/>
        <v>350</v>
      </c>
      <c r="Z55" s="96">
        <f t="shared" si="9"/>
        <v>800</v>
      </c>
      <c r="AA55" s="96">
        <f t="shared" si="9"/>
        <v>50</v>
      </c>
      <c r="AB55" s="96">
        <f t="shared" si="9"/>
        <v>101</v>
      </c>
      <c r="AC55" s="96">
        <f t="shared" si="9"/>
        <v>0</v>
      </c>
      <c r="AD55" s="96">
        <f t="shared" si="9"/>
        <v>100</v>
      </c>
      <c r="AE55" s="96">
        <f t="shared" si="9"/>
        <v>100</v>
      </c>
      <c r="AF55" s="96">
        <f t="shared" si="9"/>
        <v>0</v>
      </c>
      <c r="AG55" s="96">
        <f t="shared" si="9"/>
        <v>0</v>
      </c>
      <c r="AH55" s="96">
        <f t="shared" si="9"/>
        <v>0</v>
      </c>
      <c r="AI55" s="96">
        <f t="shared" si="9"/>
        <v>0</v>
      </c>
      <c r="AJ55" s="96">
        <f t="shared" si="9"/>
        <v>0</v>
      </c>
      <c r="AK55" s="96">
        <f t="shared" si="9"/>
        <v>50</v>
      </c>
      <c r="AL55" s="96">
        <f t="shared" si="9"/>
        <v>0</v>
      </c>
      <c r="AM55" s="96">
        <f t="shared" si="9"/>
        <v>0</v>
      </c>
      <c r="AN55" s="96">
        <f t="shared" si="9"/>
        <v>0</v>
      </c>
      <c r="AO55" s="96">
        <f t="shared" si="9"/>
        <v>0</v>
      </c>
      <c r="AP55" s="96">
        <f t="shared" si="9"/>
        <v>0</v>
      </c>
      <c r="AQ55" s="96">
        <f t="shared" si="9"/>
        <v>0</v>
      </c>
      <c r="AR55" s="96">
        <f t="shared" si="9"/>
        <v>0</v>
      </c>
      <c r="AS55" s="96">
        <f t="shared" si="9"/>
        <v>0</v>
      </c>
      <c r="AT55" s="96">
        <f t="shared" si="9"/>
        <v>0</v>
      </c>
      <c r="AU55" s="96">
        <f t="shared" si="9"/>
        <v>0</v>
      </c>
      <c r="AV55" s="96">
        <f t="shared" si="9"/>
        <v>0</v>
      </c>
      <c r="AW55" s="163">
        <f t="shared" si="0"/>
        <v>0</v>
      </c>
    </row>
    <row r="56" spans="1:49" ht="25.5" customHeight="1">
      <c r="A56" s="154">
        <v>2</v>
      </c>
      <c r="B56" s="101" t="s">
        <v>106</v>
      </c>
      <c r="C56" s="117">
        <f>C55+C51+C43+C32</f>
        <v>98544</v>
      </c>
      <c r="D56" s="117">
        <f>D55+D51+D43+D32</f>
        <v>98544</v>
      </c>
      <c r="E56" s="117">
        <f>E55+E51+E43+E32</f>
        <v>0</v>
      </c>
      <c r="F56" s="117">
        <f t="shared" ref="F56:AV56" si="10">F55+F51+F43+F32</f>
        <v>1449</v>
      </c>
      <c r="G56" s="117">
        <f t="shared" si="10"/>
        <v>208</v>
      </c>
      <c r="H56" s="117">
        <f t="shared" si="10"/>
        <v>911</v>
      </c>
      <c r="I56" s="117">
        <f t="shared" si="10"/>
        <v>1198</v>
      </c>
      <c r="J56" s="117">
        <f t="shared" si="10"/>
        <v>529</v>
      </c>
      <c r="K56" s="117">
        <f t="shared" si="10"/>
        <v>4353</v>
      </c>
      <c r="L56" s="117">
        <f t="shared" si="10"/>
        <v>1007</v>
      </c>
      <c r="M56" s="117">
        <f t="shared" si="10"/>
        <v>927</v>
      </c>
      <c r="N56" s="117">
        <f t="shared" si="10"/>
        <v>3507</v>
      </c>
      <c r="O56" s="117">
        <f t="shared" si="10"/>
        <v>1859</v>
      </c>
      <c r="P56" s="117">
        <f t="shared" si="10"/>
        <v>2485</v>
      </c>
      <c r="Q56" s="117">
        <f t="shared" si="10"/>
        <v>1199</v>
      </c>
      <c r="R56" s="117">
        <f t="shared" si="10"/>
        <v>1165</v>
      </c>
      <c r="S56" s="117">
        <f t="shared" si="10"/>
        <v>1255</v>
      </c>
      <c r="T56" s="117">
        <f t="shared" si="10"/>
        <v>401</v>
      </c>
      <c r="U56" s="117">
        <f t="shared" si="10"/>
        <v>1466</v>
      </c>
      <c r="V56" s="117">
        <f t="shared" si="10"/>
        <v>718</v>
      </c>
      <c r="W56" s="117">
        <f t="shared" si="10"/>
        <v>624</v>
      </c>
      <c r="X56" s="117">
        <f t="shared" si="10"/>
        <v>3731</v>
      </c>
      <c r="Y56" s="117">
        <f t="shared" si="10"/>
        <v>939</v>
      </c>
      <c r="Z56" s="117">
        <f t="shared" si="10"/>
        <v>1698</v>
      </c>
      <c r="AA56" s="117">
        <f t="shared" si="10"/>
        <v>541</v>
      </c>
      <c r="AB56" s="117">
        <f t="shared" si="10"/>
        <v>1170</v>
      </c>
      <c r="AC56" s="117">
        <f t="shared" si="10"/>
        <v>1060</v>
      </c>
      <c r="AD56" s="117">
        <f t="shared" si="10"/>
        <v>969</v>
      </c>
      <c r="AE56" s="117">
        <f t="shared" si="10"/>
        <v>2327</v>
      </c>
      <c r="AF56" s="117">
        <f t="shared" si="10"/>
        <v>4854</v>
      </c>
      <c r="AG56" s="117">
        <f t="shared" si="10"/>
        <v>3222</v>
      </c>
      <c r="AH56" s="117">
        <f t="shared" si="10"/>
        <v>6721</v>
      </c>
      <c r="AI56" s="117">
        <f t="shared" si="10"/>
        <v>5571</v>
      </c>
      <c r="AJ56" s="117">
        <f t="shared" si="10"/>
        <v>788</v>
      </c>
      <c r="AK56" s="117">
        <f t="shared" si="10"/>
        <v>4032</v>
      </c>
      <c r="AL56" s="117">
        <f t="shared" si="10"/>
        <v>941</v>
      </c>
      <c r="AM56" s="117">
        <f t="shared" si="10"/>
        <v>2474</v>
      </c>
      <c r="AN56" s="117">
        <f t="shared" si="10"/>
        <v>497</v>
      </c>
      <c r="AO56" s="117">
        <f t="shared" si="10"/>
        <v>1203</v>
      </c>
      <c r="AP56" s="117">
        <f t="shared" si="10"/>
        <v>1564</v>
      </c>
      <c r="AQ56" s="117">
        <f t="shared" si="10"/>
        <v>2156</v>
      </c>
      <c r="AR56" s="117">
        <f t="shared" si="10"/>
        <v>5574</v>
      </c>
      <c r="AS56" s="117">
        <f t="shared" si="10"/>
        <v>5348</v>
      </c>
      <c r="AT56" s="117">
        <f t="shared" si="10"/>
        <v>6422</v>
      </c>
      <c r="AU56" s="117">
        <f t="shared" si="10"/>
        <v>5499</v>
      </c>
      <c r="AV56" s="117">
        <f t="shared" si="10"/>
        <v>3982</v>
      </c>
      <c r="AW56" s="163">
        <f>D56-F56-G56-H56-I56-J56-K56-L56-M56-N56-O56-P56-Q56-R56-S56-T56-U56-V56-W56-X56-Y56-Z56-AA56-AB56-AC56-AD56-AE56-AF56-AG56-AH56-AI56-AJ56-AK56-AL56-AM56-AN56-AO56-AP56-AQ56-AR56-AS56-AT56-AU56-AV56</f>
        <v>0</v>
      </c>
    </row>
    <row r="57" spans="1:49" s="176" customFormat="1" ht="45.75" customHeight="1">
      <c r="A57" s="175"/>
      <c r="B57" s="86"/>
      <c r="C57" s="124"/>
      <c r="D57" s="124"/>
      <c r="E57" s="124"/>
      <c r="F57" s="124"/>
      <c r="G57" s="124"/>
      <c r="H57" s="124"/>
      <c r="I57" s="124"/>
    </row>
    <row r="58" spans="1:49" s="178" customFormat="1">
      <c r="A58" s="177"/>
      <c r="B58" s="86"/>
      <c r="C58" s="124"/>
      <c r="D58" s="124"/>
      <c r="E58" s="124"/>
      <c r="F58" s="124"/>
      <c r="G58" s="124"/>
      <c r="H58" s="124"/>
      <c r="I58" s="124"/>
    </row>
    <row r="59" spans="1:49" s="178" customFormat="1">
      <c r="A59" s="177"/>
      <c r="B59" s="86"/>
      <c r="C59" s="125"/>
      <c r="D59" s="125"/>
      <c r="E59" s="125"/>
      <c r="F59" s="125"/>
      <c r="G59" s="125"/>
      <c r="H59" s="125"/>
      <c r="I59" s="125"/>
    </row>
    <row r="60" spans="1:49" s="178" customFormat="1">
      <c r="A60" s="177"/>
      <c r="B60" s="86"/>
      <c r="C60" s="87"/>
      <c r="D60" s="87"/>
      <c r="E60" s="87"/>
      <c r="F60" s="87"/>
      <c r="G60" s="87"/>
      <c r="H60" s="87"/>
      <c r="I60" s="87"/>
    </row>
    <row r="61" spans="1:49" s="178" customFormat="1">
      <c r="A61" s="177"/>
      <c r="B61" s="86"/>
      <c r="C61" s="87"/>
      <c r="D61" s="87"/>
      <c r="E61" s="87"/>
      <c r="F61" s="87"/>
      <c r="G61" s="87"/>
      <c r="H61" s="87"/>
      <c r="I61" s="87"/>
    </row>
    <row r="62" spans="1:49" s="178" customFormat="1">
      <c r="A62" s="177"/>
      <c r="B62" s="86"/>
      <c r="C62" s="87"/>
      <c r="D62" s="87"/>
      <c r="E62" s="87"/>
      <c r="F62" s="87"/>
      <c r="G62" s="87"/>
      <c r="H62" s="87"/>
      <c r="I62" s="87"/>
    </row>
    <row r="63" spans="1:49" s="178" customFormat="1">
      <c r="A63" s="177"/>
      <c r="B63" s="86"/>
      <c r="C63" s="87"/>
      <c r="D63" s="87"/>
      <c r="E63" s="87"/>
      <c r="F63" s="87"/>
      <c r="G63" s="87"/>
      <c r="H63" s="87"/>
      <c r="I63" s="87"/>
    </row>
    <row r="64" spans="1:49" s="178" customFormat="1">
      <c r="A64" s="177"/>
      <c r="B64" s="86"/>
      <c r="C64" s="87"/>
      <c r="D64" s="87"/>
      <c r="E64" s="87"/>
      <c r="F64" s="87"/>
      <c r="G64" s="87"/>
      <c r="H64" s="87"/>
      <c r="I64" s="87"/>
    </row>
    <row r="65" spans="1:9" s="178" customFormat="1">
      <c r="A65" s="177"/>
      <c r="B65" s="86"/>
      <c r="C65" s="87"/>
      <c r="D65" s="87"/>
      <c r="E65" s="87"/>
      <c r="F65" s="87"/>
      <c r="G65" s="87"/>
      <c r="H65" s="87"/>
      <c r="I65" s="87"/>
    </row>
    <row r="66" spans="1:9" s="178" customFormat="1">
      <c r="A66" s="177"/>
      <c r="B66" s="86"/>
      <c r="C66" s="87"/>
      <c r="D66" s="87"/>
      <c r="E66" s="87"/>
      <c r="F66" s="87"/>
      <c r="G66" s="87"/>
      <c r="H66" s="87"/>
      <c r="I66" s="87"/>
    </row>
    <row r="67" spans="1:9" s="178" customFormat="1">
      <c r="A67" s="177"/>
      <c r="B67" s="86"/>
      <c r="F67" s="87"/>
      <c r="G67" s="87"/>
      <c r="H67" s="87"/>
      <c r="I67" s="87"/>
    </row>
    <row r="68" spans="1:9" s="178" customFormat="1">
      <c r="A68" s="177"/>
      <c r="B68" s="86"/>
      <c r="C68" s="87"/>
      <c r="D68" s="87"/>
      <c r="E68" s="87"/>
      <c r="F68" s="87"/>
      <c r="G68" s="87"/>
      <c r="H68" s="87"/>
      <c r="I68" s="87"/>
    </row>
    <row r="69" spans="1:9" s="178" customFormat="1">
      <c r="A69" s="177"/>
      <c r="B69" s="86"/>
      <c r="C69" s="87"/>
      <c r="D69" s="87"/>
      <c r="E69" s="87"/>
      <c r="F69" s="87"/>
      <c r="G69" s="87"/>
      <c r="H69" s="87"/>
      <c r="I69" s="87"/>
    </row>
    <row r="70" spans="1:9" s="178" customFormat="1">
      <c r="A70" s="177"/>
      <c r="B70" s="86"/>
      <c r="C70" s="87"/>
      <c r="D70" s="87"/>
      <c r="E70" s="87"/>
      <c r="F70" s="87"/>
      <c r="G70" s="87"/>
      <c r="H70" s="87"/>
      <c r="I70" s="87"/>
    </row>
    <row r="71" spans="1:9" s="178" customFormat="1">
      <c r="A71" s="177"/>
      <c r="B71" s="86"/>
      <c r="C71" s="87"/>
      <c r="D71" s="87"/>
      <c r="E71" s="87"/>
      <c r="F71" s="87"/>
      <c r="G71" s="87"/>
      <c r="H71" s="87"/>
      <c r="I71" s="87"/>
    </row>
    <row r="72" spans="1:9" s="178" customFormat="1">
      <c r="A72" s="177"/>
      <c r="B72" s="86"/>
      <c r="C72" s="87"/>
      <c r="D72" s="87"/>
      <c r="E72" s="87"/>
      <c r="F72" s="87"/>
      <c r="G72" s="87"/>
      <c r="H72" s="87"/>
      <c r="I72" s="87"/>
    </row>
    <row r="73" spans="1:9" s="178" customFormat="1">
      <c r="A73" s="177"/>
      <c r="B73" s="86"/>
      <c r="C73" s="87"/>
      <c r="D73" s="87"/>
      <c r="E73" s="87"/>
      <c r="F73" s="87"/>
      <c r="G73" s="87"/>
      <c r="H73" s="87"/>
      <c r="I73" s="87"/>
    </row>
    <row r="74" spans="1:9" s="178" customFormat="1">
      <c r="A74" s="177"/>
      <c r="B74" s="86"/>
      <c r="C74" s="87"/>
      <c r="D74" s="87"/>
      <c r="E74" s="87"/>
      <c r="F74" s="87"/>
      <c r="G74" s="87"/>
      <c r="H74" s="87"/>
      <c r="I74" s="87"/>
    </row>
    <row r="75" spans="1:9" s="178" customFormat="1">
      <c r="A75" s="177"/>
      <c r="B75" s="86"/>
      <c r="C75" s="87"/>
      <c r="D75" s="87"/>
      <c r="E75" s="87"/>
      <c r="F75" s="87"/>
      <c r="G75" s="87"/>
      <c r="H75" s="87"/>
      <c r="I75" s="87"/>
    </row>
    <row r="76" spans="1:9" s="178" customFormat="1">
      <c r="A76" s="177"/>
      <c r="B76" s="86"/>
      <c r="C76" s="87"/>
      <c r="D76" s="87"/>
      <c r="E76" s="87"/>
      <c r="F76" s="87"/>
      <c r="G76" s="87"/>
      <c r="H76" s="87"/>
      <c r="I76" s="87"/>
    </row>
    <row r="77" spans="1:9" s="178" customFormat="1">
      <c r="A77" s="177"/>
      <c r="B77" s="86"/>
      <c r="C77" s="87"/>
      <c r="D77" s="87"/>
      <c r="E77" s="87"/>
      <c r="F77" s="87"/>
      <c r="G77" s="87"/>
      <c r="H77" s="87"/>
      <c r="I77" s="87"/>
    </row>
    <row r="78" spans="1:9" s="178" customFormat="1">
      <c r="A78" s="177"/>
      <c r="B78" s="86"/>
      <c r="C78" s="87"/>
      <c r="D78" s="87"/>
      <c r="E78" s="87"/>
      <c r="F78" s="87"/>
      <c r="G78" s="87"/>
      <c r="H78" s="87"/>
      <c r="I78" s="87"/>
    </row>
    <row r="79" spans="1:9" s="178" customFormat="1">
      <c r="A79" s="177"/>
      <c r="B79" s="86"/>
      <c r="C79" s="87"/>
      <c r="D79" s="87"/>
      <c r="E79" s="87"/>
      <c r="F79" s="87"/>
      <c r="G79" s="87"/>
      <c r="H79" s="87"/>
      <c r="I79" s="87"/>
    </row>
    <row r="80" spans="1:9" s="178" customFormat="1">
      <c r="A80" s="177"/>
      <c r="B80" s="86"/>
      <c r="C80" s="87"/>
      <c r="D80" s="87"/>
      <c r="E80" s="87"/>
      <c r="F80" s="87"/>
      <c r="G80" s="87"/>
      <c r="H80" s="87"/>
      <c r="I80" s="87"/>
    </row>
    <row r="81" spans="1:9" s="178" customFormat="1">
      <c r="A81" s="177"/>
      <c r="B81" s="86"/>
      <c r="C81" s="87"/>
      <c r="D81" s="87"/>
      <c r="E81" s="87"/>
      <c r="F81" s="87"/>
      <c r="G81" s="87"/>
      <c r="H81" s="87"/>
      <c r="I81" s="87"/>
    </row>
    <row r="82" spans="1:9" s="178" customFormat="1">
      <c r="A82" s="177"/>
      <c r="B82" s="86"/>
      <c r="C82" s="87"/>
      <c r="D82" s="87"/>
      <c r="E82" s="87"/>
      <c r="F82" s="87"/>
      <c r="G82" s="87"/>
      <c r="H82" s="87"/>
      <c r="I82" s="87"/>
    </row>
    <row r="83" spans="1:9" s="178" customFormat="1">
      <c r="A83" s="177"/>
      <c r="B83" s="86"/>
      <c r="C83" s="87"/>
      <c r="D83" s="87"/>
      <c r="E83" s="87"/>
      <c r="F83" s="87"/>
      <c r="G83" s="87"/>
      <c r="H83" s="87"/>
      <c r="I83" s="87"/>
    </row>
    <row r="84" spans="1:9" s="178" customFormat="1">
      <c r="A84" s="177"/>
      <c r="B84" s="86"/>
      <c r="C84" s="87"/>
      <c r="D84" s="87"/>
      <c r="E84" s="87"/>
      <c r="F84" s="87"/>
      <c r="G84" s="87"/>
      <c r="H84" s="87"/>
      <c r="I84" s="87"/>
    </row>
    <row r="85" spans="1:9" s="178" customFormat="1">
      <c r="A85" s="177"/>
      <c r="B85" s="86"/>
      <c r="C85" s="87"/>
      <c r="D85" s="87"/>
      <c r="E85" s="87"/>
      <c r="F85" s="87"/>
      <c r="G85" s="87"/>
      <c r="H85" s="87"/>
      <c r="I85" s="87"/>
    </row>
    <row r="86" spans="1:9" s="178" customFormat="1">
      <c r="A86" s="177"/>
      <c r="B86" s="86"/>
      <c r="C86" s="87"/>
      <c r="D86" s="87"/>
      <c r="E86" s="87"/>
      <c r="F86" s="87"/>
      <c r="G86" s="87"/>
      <c r="H86" s="87"/>
      <c r="I86" s="87"/>
    </row>
    <row r="87" spans="1:9" s="178" customFormat="1">
      <c r="A87" s="177"/>
      <c r="B87" s="86"/>
      <c r="C87" s="87"/>
      <c r="D87" s="87"/>
      <c r="E87" s="87"/>
      <c r="F87" s="87"/>
      <c r="G87" s="87"/>
      <c r="H87" s="87"/>
      <c r="I87" s="87"/>
    </row>
    <row r="88" spans="1:9" s="178" customFormat="1">
      <c r="A88" s="177"/>
      <c r="B88" s="86"/>
      <c r="C88" s="87"/>
      <c r="D88" s="87"/>
      <c r="E88" s="87"/>
      <c r="F88" s="87"/>
      <c r="G88" s="87"/>
      <c r="H88" s="87"/>
      <c r="I88" s="87"/>
    </row>
    <row r="89" spans="1:9" s="178" customFormat="1">
      <c r="A89" s="177"/>
      <c r="B89" s="86"/>
      <c r="C89" s="87"/>
      <c r="D89" s="87"/>
      <c r="E89" s="87"/>
      <c r="F89" s="87"/>
      <c r="G89" s="87"/>
      <c r="H89" s="87"/>
      <c r="I89" s="87"/>
    </row>
    <row r="90" spans="1:9" s="178" customFormat="1">
      <c r="A90" s="177"/>
      <c r="B90" s="86"/>
      <c r="C90" s="87"/>
      <c r="D90" s="87"/>
      <c r="E90" s="87"/>
      <c r="F90" s="87"/>
      <c r="G90" s="87"/>
      <c r="H90" s="87"/>
      <c r="I90" s="87"/>
    </row>
    <row r="91" spans="1:9" s="178" customFormat="1">
      <c r="A91" s="177"/>
      <c r="B91" s="86"/>
      <c r="C91" s="87"/>
      <c r="D91" s="87"/>
      <c r="E91" s="87"/>
      <c r="F91" s="87"/>
      <c r="G91" s="87"/>
      <c r="H91" s="87"/>
      <c r="I91" s="87"/>
    </row>
    <row r="92" spans="1:9" s="178" customFormat="1">
      <c r="A92" s="177"/>
      <c r="B92" s="86"/>
      <c r="C92" s="87"/>
      <c r="D92" s="87"/>
      <c r="E92" s="87"/>
      <c r="F92" s="87"/>
      <c r="G92" s="87"/>
      <c r="H92" s="87"/>
      <c r="I92" s="87"/>
    </row>
    <row r="93" spans="1:9" s="178" customFormat="1">
      <c r="A93" s="177"/>
      <c r="B93" s="86"/>
      <c r="C93" s="87"/>
      <c r="D93" s="87"/>
      <c r="E93" s="87"/>
      <c r="F93" s="87"/>
      <c r="G93" s="87"/>
      <c r="H93" s="87"/>
      <c r="I93" s="87"/>
    </row>
    <row r="94" spans="1:9" s="178" customFormat="1">
      <c r="A94" s="177"/>
      <c r="B94" s="86"/>
      <c r="C94" s="87"/>
      <c r="D94" s="87"/>
      <c r="E94" s="87"/>
      <c r="F94" s="87"/>
      <c r="G94" s="87"/>
      <c r="H94" s="87"/>
      <c r="I94" s="87"/>
    </row>
    <row r="95" spans="1:9" s="178" customFormat="1">
      <c r="A95" s="177"/>
      <c r="B95" s="86"/>
      <c r="C95" s="87"/>
      <c r="D95" s="87"/>
      <c r="E95" s="87"/>
      <c r="F95" s="87"/>
      <c r="G95" s="87"/>
      <c r="H95" s="87"/>
      <c r="I95" s="87"/>
    </row>
    <row r="96" spans="1:9" s="178" customFormat="1">
      <c r="A96" s="177"/>
      <c r="B96" s="86"/>
      <c r="C96" s="87"/>
      <c r="D96" s="87"/>
      <c r="E96" s="87"/>
      <c r="F96" s="87"/>
      <c r="G96" s="87"/>
      <c r="H96" s="87"/>
      <c r="I96" s="87"/>
    </row>
    <row r="97" spans="1:9" s="178" customFormat="1">
      <c r="A97" s="177"/>
      <c r="B97" s="86"/>
      <c r="C97" s="87"/>
      <c r="D97" s="87"/>
      <c r="E97" s="87"/>
      <c r="F97" s="87"/>
      <c r="G97" s="87"/>
      <c r="H97" s="87"/>
      <c r="I97" s="87"/>
    </row>
    <row r="98" spans="1:9" s="178" customFormat="1">
      <c r="A98" s="177"/>
      <c r="B98" s="86"/>
      <c r="C98" s="87"/>
      <c r="D98" s="87"/>
      <c r="E98" s="87"/>
      <c r="F98" s="87"/>
      <c r="G98" s="87"/>
      <c r="H98" s="87"/>
      <c r="I98" s="87"/>
    </row>
    <row r="99" spans="1:9" s="178" customFormat="1">
      <c r="A99" s="177"/>
      <c r="B99" s="86"/>
      <c r="C99" s="87"/>
      <c r="D99" s="87"/>
      <c r="E99" s="87"/>
      <c r="F99" s="87"/>
      <c r="G99" s="87"/>
      <c r="H99" s="87"/>
      <c r="I99" s="87"/>
    </row>
    <row r="100" spans="1:9" s="178" customFormat="1">
      <c r="A100" s="177"/>
      <c r="B100" s="86"/>
      <c r="C100" s="87"/>
      <c r="D100" s="87"/>
      <c r="E100" s="87"/>
      <c r="F100" s="87"/>
      <c r="G100" s="87"/>
      <c r="H100" s="87"/>
      <c r="I100" s="87"/>
    </row>
    <row r="101" spans="1:9" s="178" customFormat="1">
      <c r="A101" s="177"/>
      <c r="B101" s="86"/>
      <c r="C101" s="87"/>
      <c r="D101" s="87"/>
      <c r="E101" s="87"/>
      <c r="F101" s="87"/>
      <c r="G101" s="87"/>
      <c r="H101" s="87"/>
      <c r="I101" s="87"/>
    </row>
    <row r="102" spans="1:9" s="178" customFormat="1">
      <c r="A102" s="177"/>
      <c r="B102" s="86"/>
      <c r="C102" s="87"/>
      <c r="D102" s="87"/>
      <c r="E102" s="87"/>
      <c r="F102" s="87"/>
      <c r="G102" s="87"/>
      <c r="H102" s="87"/>
      <c r="I102" s="87"/>
    </row>
    <row r="103" spans="1:9" s="178" customFormat="1">
      <c r="A103" s="177"/>
      <c r="B103" s="86"/>
      <c r="C103" s="87"/>
      <c r="D103" s="87"/>
      <c r="E103" s="87"/>
      <c r="F103" s="87"/>
      <c r="G103" s="87"/>
      <c r="H103" s="87"/>
      <c r="I103" s="87"/>
    </row>
    <row r="104" spans="1:9" s="178" customFormat="1">
      <c r="A104" s="177"/>
      <c r="B104" s="86"/>
      <c r="C104" s="87"/>
      <c r="D104" s="87"/>
      <c r="E104" s="87"/>
      <c r="F104" s="87"/>
      <c r="G104" s="87"/>
      <c r="H104" s="87"/>
      <c r="I104" s="87"/>
    </row>
    <row r="105" spans="1:9" s="178" customFormat="1">
      <c r="A105" s="177"/>
      <c r="B105" s="86"/>
      <c r="C105" s="87"/>
      <c r="D105" s="87"/>
      <c r="E105" s="87"/>
      <c r="F105" s="87"/>
      <c r="G105" s="87"/>
      <c r="H105" s="87"/>
      <c r="I105" s="87"/>
    </row>
    <row r="106" spans="1:9" s="178" customFormat="1">
      <c r="A106" s="177"/>
      <c r="B106" s="86"/>
      <c r="C106" s="87"/>
      <c r="D106" s="87"/>
      <c r="E106" s="87"/>
      <c r="F106" s="87"/>
      <c r="G106" s="87"/>
      <c r="H106" s="87"/>
      <c r="I106" s="87"/>
    </row>
    <row r="107" spans="1:9" s="178" customFormat="1">
      <c r="A107" s="177"/>
      <c r="B107" s="86"/>
      <c r="C107" s="87"/>
      <c r="D107" s="87"/>
      <c r="E107" s="87"/>
      <c r="F107" s="87"/>
      <c r="G107" s="87"/>
      <c r="H107" s="87"/>
      <c r="I107" s="87"/>
    </row>
    <row r="108" spans="1:9" s="178" customFormat="1">
      <c r="A108" s="177"/>
      <c r="B108" s="86"/>
      <c r="C108" s="87"/>
      <c r="D108" s="87"/>
      <c r="E108" s="87"/>
      <c r="F108" s="87"/>
      <c r="G108" s="87"/>
      <c r="H108" s="87"/>
      <c r="I108" s="87"/>
    </row>
    <row r="109" spans="1:9" s="178" customFormat="1">
      <c r="A109" s="177"/>
      <c r="B109" s="86"/>
      <c r="C109" s="87"/>
      <c r="D109" s="87"/>
      <c r="E109" s="87"/>
      <c r="F109" s="87"/>
      <c r="G109" s="87"/>
      <c r="H109" s="87"/>
      <c r="I109" s="87"/>
    </row>
    <row r="110" spans="1:9" s="178" customFormat="1">
      <c r="A110" s="177"/>
      <c r="B110" s="86"/>
      <c r="C110" s="87"/>
      <c r="D110" s="87"/>
      <c r="E110" s="87"/>
      <c r="F110" s="87"/>
      <c r="G110" s="87"/>
      <c r="H110" s="87"/>
      <c r="I110" s="87"/>
    </row>
    <row r="111" spans="1:9" s="178" customFormat="1">
      <c r="A111" s="177"/>
      <c r="B111" s="86"/>
      <c r="C111" s="87"/>
      <c r="D111" s="87"/>
      <c r="E111" s="87"/>
      <c r="F111" s="87"/>
      <c r="G111" s="87"/>
      <c r="H111" s="87"/>
      <c r="I111" s="87"/>
    </row>
    <row r="112" spans="1:9" s="178" customFormat="1">
      <c r="A112" s="177"/>
      <c r="B112" s="86"/>
      <c r="C112" s="87"/>
      <c r="D112" s="87"/>
      <c r="E112" s="87"/>
      <c r="F112" s="87"/>
      <c r="G112" s="87"/>
      <c r="H112" s="87"/>
      <c r="I112" s="87"/>
    </row>
    <row r="113" spans="1:9" s="178" customFormat="1">
      <c r="A113" s="177"/>
      <c r="B113" s="86"/>
      <c r="C113" s="87"/>
      <c r="D113" s="87"/>
      <c r="E113" s="87"/>
      <c r="F113" s="87"/>
      <c r="G113" s="87"/>
      <c r="H113" s="87"/>
      <c r="I113" s="87"/>
    </row>
    <row r="114" spans="1:9" s="178" customFormat="1">
      <c r="A114" s="177"/>
      <c r="B114" s="86"/>
      <c r="C114" s="87"/>
      <c r="D114" s="87"/>
      <c r="E114" s="87"/>
      <c r="F114" s="87"/>
      <c r="G114" s="87"/>
      <c r="H114" s="87"/>
      <c r="I114" s="87"/>
    </row>
    <row r="115" spans="1:9" s="178" customFormat="1">
      <c r="A115" s="177"/>
      <c r="B115" s="86"/>
      <c r="C115" s="87"/>
      <c r="D115" s="87"/>
      <c r="E115" s="87"/>
      <c r="F115" s="87"/>
      <c r="G115" s="87"/>
      <c r="H115" s="87"/>
      <c r="I115" s="87"/>
    </row>
    <row r="116" spans="1:9" s="178" customFormat="1">
      <c r="A116" s="177"/>
      <c r="B116" s="86"/>
      <c r="C116" s="87"/>
      <c r="D116" s="87"/>
      <c r="E116" s="87"/>
      <c r="F116" s="87"/>
      <c r="G116" s="87"/>
      <c r="H116" s="87"/>
      <c r="I116" s="87"/>
    </row>
    <row r="117" spans="1:9" s="178" customFormat="1">
      <c r="A117" s="177"/>
      <c r="B117" s="86"/>
      <c r="C117" s="87"/>
      <c r="D117" s="87"/>
      <c r="E117" s="87"/>
      <c r="F117" s="87"/>
      <c r="G117" s="87"/>
      <c r="H117" s="87"/>
      <c r="I117" s="87"/>
    </row>
    <row r="118" spans="1:9" s="178" customFormat="1">
      <c r="A118" s="177"/>
      <c r="B118" s="86"/>
      <c r="C118" s="87"/>
      <c r="D118" s="87"/>
      <c r="E118" s="87"/>
      <c r="F118" s="87"/>
      <c r="G118" s="87"/>
      <c r="H118" s="87"/>
      <c r="I118" s="87"/>
    </row>
    <row r="119" spans="1:9" s="178" customFormat="1">
      <c r="A119" s="177"/>
      <c r="B119" s="86"/>
      <c r="C119" s="87"/>
      <c r="D119" s="87"/>
      <c r="E119" s="87"/>
      <c r="F119" s="87"/>
      <c r="G119" s="87"/>
      <c r="H119" s="87"/>
      <c r="I119" s="87"/>
    </row>
    <row r="120" spans="1:9" s="178" customFormat="1">
      <c r="A120" s="177"/>
      <c r="B120" s="86"/>
      <c r="C120" s="87"/>
      <c r="D120" s="87"/>
      <c r="E120" s="87"/>
      <c r="F120" s="87"/>
      <c r="G120" s="87"/>
      <c r="H120" s="87"/>
      <c r="I120" s="87"/>
    </row>
    <row r="121" spans="1:9" s="178" customFormat="1">
      <c r="A121" s="177"/>
      <c r="B121" s="86"/>
      <c r="C121" s="87"/>
      <c r="D121" s="87"/>
      <c r="E121" s="87"/>
      <c r="F121" s="87"/>
      <c r="G121" s="87"/>
      <c r="H121" s="87"/>
      <c r="I121" s="87"/>
    </row>
    <row r="122" spans="1:9" s="178" customFormat="1">
      <c r="A122" s="177"/>
      <c r="B122" s="86"/>
      <c r="C122" s="87"/>
      <c r="D122" s="87"/>
      <c r="E122" s="87"/>
      <c r="F122" s="87"/>
      <c r="G122" s="87"/>
      <c r="H122" s="87"/>
      <c r="I122" s="87"/>
    </row>
    <row r="123" spans="1:9" s="178" customFormat="1">
      <c r="A123" s="177"/>
      <c r="B123" s="86"/>
      <c r="C123" s="87"/>
      <c r="D123" s="87"/>
      <c r="E123" s="87"/>
      <c r="F123" s="87"/>
      <c r="G123" s="87"/>
      <c r="H123" s="87"/>
      <c r="I123" s="87"/>
    </row>
    <row r="124" spans="1:9" s="178" customFormat="1">
      <c r="A124" s="177"/>
      <c r="B124" s="86"/>
      <c r="C124" s="87"/>
      <c r="D124" s="87"/>
      <c r="E124" s="87"/>
      <c r="F124" s="87"/>
      <c r="G124" s="87"/>
      <c r="H124" s="87"/>
      <c r="I124" s="87"/>
    </row>
    <row r="125" spans="1:9" s="178" customFormat="1">
      <c r="A125" s="177"/>
      <c r="B125" s="86"/>
      <c r="C125" s="87"/>
      <c r="D125" s="87"/>
      <c r="E125" s="87"/>
      <c r="F125" s="87"/>
      <c r="G125" s="87"/>
      <c r="H125" s="87"/>
      <c r="I125" s="87"/>
    </row>
    <row r="126" spans="1:9" s="178" customFormat="1">
      <c r="A126" s="177"/>
      <c r="B126" s="86"/>
      <c r="C126" s="87"/>
      <c r="D126" s="87"/>
      <c r="E126" s="87"/>
      <c r="F126" s="87"/>
      <c r="G126" s="87"/>
      <c r="H126" s="87"/>
      <c r="I126" s="87"/>
    </row>
    <row r="127" spans="1:9" s="178" customFormat="1">
      <c r="A127" s="177"/>
      <c r="B127" s="86"/>
      <c r="C127" s="87"/>
      <c r="D127" s="87"/>
      <c r="E127" s="87"/>
      <c r="F127" s="87"/>
      <c r="G127" s="87"/>
      <c r="H127" s="87"/>
      <c r="I127" s="87"/>
    </row>
    <row r="128" spans="1:9" s="178" customFormat="1">
      <c r="A128" s="177"/>
      <c r="B128" s="86"/>
      <c r="C128" s="87"/>
      <c r="D128" s="87"/>
      <c r="E128" s="87"/>
      <c r="F128" s="87"/>
      <c r="G128" s="87"/>
      <c r="H128" s="87"/>
      <c r="I128" s="87"/>
    </row>
    <row r="129" spans="1:9" s="178" customFormat="1">
      <c r="A129" s="177"/>
      <c r="B129" s="86"/>
      <c r="C129" s="87"/>
      <c r="D129" s="87"/>
      <c r="E129" s="87"/>
      <c r="F129" s="87"/>
      <c r="G129" s="87"/>
      <c r="H129" s="87"/>
      <c r="I129" s="87"/>
    </row>
    <row r="130" spans="1:9" s="178" customFormat="1">
      <c r="A130" s="177"/>
      <c r="B130" s="86"/>
      <c r="C130" s="87"/>
      <c r="D130" s="87"/>
      <c r="E130" s="87"/>
      <c r="F130" s="87"/>
      <c r="G130" s="87"/>
      <c r="H130" s="87"/>
      <c r="I130" s="87"/>
    </row>
    <row r="131" spans="1:9" s="178" customFormat="1">
      <c r="A131" s="177"/>
      <c r="B131" s="86"/>
      <c r="C131" s="87"/>
      <c r="D131" s="87"/>
      <c r="E131" s="87"/>
      <c r="F131" s="87"/>
      <c r="G131" s="87"/>
      <c r="H131" s="87"/>
      <c r="I131" s="87"/>
    </row>
    <row r="132" spans="1:9" s="178" customFormat="1">
      <c r="A132" s="177"/>
      <c r="B132" s="86"/>
      <c r="C132" s="87"/>
      <c r="D132" s="87"/>
      <c r="E132" s="87"/>
      <c r="F132" s="87"/>
      <c r="G132" s="87"/>
      <c r="H132" s="87"/>
      <c r="I132" s="87"/>
    </row>
    <row r="133" spans="1:9" s="178" customFormat="1">
      <c r="A133" s="177"/>
      <c r="B133" s="86"/>
      <c r="C133" s="87"/>
      <c r="D133" s="87"/>
      <c r="E133" s="87"/>
      <c r="F133" s="87"/>
      <c r="G133" s="87"/>
      <c r="H133" s="87"/>
      <c r="I133" s="87"/>
    </row>
    <row r="134" spans="1:9" s="178" customFormat="1">
      <c r="A134" s="177"/>
      <c r="B134" s="86"/>
      <c r="C134" s="87"/>
      <c r="D134" s="87"/>
      <c r="E134" s="87"/>
      <c r="F134" s="87"/>
      <c r="G134" s="87"/>
      <c r="H134" s="87"/>
      <c r="I134" s="87"/>
    </row>
    <row r="135" spans="1:9" s="178" customFormat="1">
      <c r="A135" s="177"/>
      <c r="B135" s="86"/>
      <c r="C135" s="87"/>
      <c r="D135" s="87"/>
      <c r="E135" s="87"/>
      <c r="F135" s="87"/>
      <c r="G135" s="87"/>
      <c r="H135" s="87"/>
      <c r="I135" s="87"/>
    </row>
    <row r="136" spans="1:9" s="178" customFormat="1">
      <c r="A136" s="177"/>
      <c r="B136" s="86"/>
      <c r="C136" s="87"/>
      <c r="D136" s="87"/>
      <c r="E136" s="87"/>
      <c r="F136" s="87"/>
      <c r="G136" s="87"/>
      <c r="H136" s="87"/>
      <c r="I136" s="87"/>
    </row>
    <row r="137" spans="1:9" s="178" customFormat="1">
      <c r="A137" s="177"/>
      <c r="B137" s="86"/>
      <c r="C137" s="87"/>
      <c r="D137" s="87"/>
      <c r="E137" s="87"/>
      <c r="F137" s="87"/>
      <c r="G137" s="87"/>
      <c r="H137" s="87"/>
      <c r="I137" s="87"/>
    </row>
    <row r="138" spans="1:9" s="178" customFormat="1">
      <c r="A138" s="177"/>
      <c r="B138" s="86"/>
      <c r="C138" s="87"/>
      <c r="D138" s="87"/>
      <c r="E138" s="87"/>
      <c r="F138" s="87"/>
      <c r="G138" s="87"/>
      <c r="H138" s="87"/>
      <c r="I138" s="87"/>
    </row>
    <row r="139" spans="1:9" s="178" customFormat="1">
      <c r="A139" s="177"/>
      <c r="B139" s="86"/>
      <c r="C139" s="87"/>
      <c r="D139" s="87"/>
      <c r="E139" s="87"/>
      <c r="F139" s="87"/>
      <c r="G139" s="87"/>
      <c r="H139" s="87"/>
      <c r="I139" s="87"/>
    </row>
    <row r="140" spans="1:9" s="178" customFormat="1">
      <c r="A140" s="177"/>
      <c r="B140" s="86"/>
      <c r="C140" s="87"/>
      <c r="D140" s="87"/>
      <c r="E140" s="87"/>
      <c r="F140" s="87"/>
      <c r="G140" s="87"/>
      <c r="H140" s="87"/>
      <c r="I140" s="87"/>
    </row>
    <row r="141" spans="1:9" s="178" customFormat="1">
      <c r="A141" s="177"/>
      <c r="B141" s="86"/>
      <c r="C141" s="87"/>
      <c r="D141" s="87"/>
      <c r="E141" s="87"/>
      <c r="F141" s="87"/>
      <c r="G141" s="87"/>
      <c r="H141" s="87"/>
      <c r="I141" s="87"/>
    </row>
    <row r="142" spans="1:9" s="178" customFormat="1">
      <c r="A142" s="177"/>
      <c r="B142" s="86"/>
      <c r="C142" s="87"/>
      <c r="D142" s="87"/>
      <c r="E142" s="87"/>
      <c r="F142" s="87"/>
      <c r="G142" s="87"/>
      <c r="H142" s="87"/>
      <c r="I142" s="87"/>
    </row>
    <row r="143" spans="1:9" s="178" customFormat="1">
      <c r="A143" s="177"/>
      <c r="B143" s="86"/>
      <c r="C143" s="87"/>
      <c r="D143" s="87"/>
      <c r="E143" s="87"/>
      <c r="F143" s="87"/>
      <c r="G143" s="87"/>
      <c r="H143" s="87"/>
      <c r="I143" s="87"/>
    </row>
    <row r="144" spans="1:9" s="178" customFormat="1">
      <c r="A144" s="177"/>
      <c r="B144" s="86"/>
      <c r="C144" s="87"/>
      <c r="D144" s="87"/>
      <c r="E144" s="87"/>
      <c r="F144" s="87"/>
      <c r="G144" s="87"/>
      <c r="H144" s="87"/>
      <c r="I144" s="87"/>
    </row>
    <row r="145" spans="1:9" s="178" customFormat="1">
      <c r="A145" s="177"/>
      <c r="B145" s="86"/>
      <c r="C145" s="87"/>
      <c r="D145" s="87"/>
      <c r="E145" s="87"/>
      <c r="F145" s="87"/>
      <c r="G145" s="87"/>
      <c r="H145" s="87"/>
      <c r="I145" s="87"/>
    </row>
    <row r="146" spans="1:9" s="178" customFormat="1">
      <c r="A146" s="177"/>
      <c r="B146" s="86"/>
      <c r="C146" s="87"/>
      <c r="D146" s="87"/>
      <c r="E146" s="87"/>
      <c r="F146" s="87"/>
      <c r="G146" s="87"/>
      <c r="H146" s="87"/>
      <c r="I146" s="87"/>
    </row>
    <row r="147" spans="1:9" s="178" customFormat="1">
      <c r="A147" s="177"/>
      <c r="B147" s="86"/>
      <c r="C147" s="87"/>
      <c r="D147" s="87"/>
      <c r="E147" s="87"/>
      <c r="F147" s="87"/>
      <c r="G147" s="87"/>
      <c r="H147" s="87"/>
      <c r="I147" s="87"/>
    </row>
    <row r="148" spans="1:9" s="178" customFormat="1">
      <c r="A148" s="177"/>
      <c r="B148" s="86"/>
      <c r="C148" s="87"/>
      <c r="D148" s="87"/>
      <c r="E148" s="87"/>
      <c r="F148" s="87"/>
      <c r="G148" s="87"/>
      <c r="H148" s="87"/>
      <c r="I148" s="87"/>
    </row>
    <row r="149" spans="1:9" s="178" customFormat="1">
      <c r="A149" s="177"/>
      <c r="B149" s="86"/>
      <c r="C149" s="87"/>
      <c r="D149" s="87"/>
      <c r="E149" s="87"/>
      <c r="F149" s="87"/>
      <c r="G149" s="87"/>
      <c r="H149" s="87"/>
      <c r="I149" s="87"/>
    </row>
    <row r="150" spans="1:9" s="178" customFormat="1">
      <c r="A150" s="177"/>
      <c r="B150" s="86"/>
      <c r="C150" s="87"/>
      <c r="D150" s="87"/>
      <c r="E150" s="87"/>
      <c r="F150" s="87"/>
      <c r="G150" s="87"/>
      <c r="H150" s="87"/>
      <c r="I150" s="87"/>
    </row>
    <row r="151" spans="1:9" s="178" customFormat="1">
      <c r="A151" s="177"/>
      <c r="B151" s="86"/>
      <c r="C151" s="87"/>
      <c r="D151" s="87"/>
      <c r="E151" s="87"/>
      <c r="F151" s="87"/>
      <c r="G151" s="87"/>
      <c r="H151" s="87"/>
      <c r="I151" s="87"/>
    </row>
    <row r="152" spans="1:9" s="178" customFormat="1">
      <c r="A152" s="177"/>
      <c r="B152" s="86"/>
      <c r="C152" s="87"/>
      <c r="D152" s="87"/>
      <c r="E152" s="87"/>
      <c r="F152" s="87"/>
      <c r="G152" s="87"/>
      <c r="H152" s="87"/>
      <c r="I152" s="87"/>
    </row>
    <row r="153" spans="1:9" s="178" customFormat="1">
      <c r="A153" s="177"/>
      <c r="B153" s="86"/>
      <c r="C153" s="87"/>
      <c r="D153" s="87"/>
      <c r="E153" s="87"/>
      <c r="F153" s="87"/>
      <c r="G153" s="87"/>
      <c r="H153" s="87"/>
      <c r="I153" s="87"/>
    </row>
    <row r="154" spans="1:9" s="178" customFormat="1">
      <c r="A154" s="177"/>
      <c r="B154" s="86"/>
      <c r="C154" s="87"/>
      <c r="D154" s="87"/>
      <c r="E154" s="87"/>
      <c r="F154" s="87"/>
      <c r="G154" s="87"/>
      <c r="H154" s="87"/>
      <c r="I154" s="87"/>
    </row>
    <row r="155" spans="1:9" s="178" customFormat="1">
      <c r="A155" s="177"/>
      <c r="B155" s="86"/>
      <c r="C155" s="87"/>
      <c r="D155" s="87"/>
      <c r="E155" s="87"/>
      <c r="F155" s="87"/>
      <c r="G155" s="87"/>
      <c r="H155" s="87"/>
      <c r="I155" s="87"/>
    </row>
    <row r="156" spans="1:9" s="178" customFormat="1">
      <c r="A156" s="177"/>
      <c r="B156" s="86"/>
      <c r="C156" s="87"/>
      <c r="D156" s="87"/>
      <c r="E156" s="87"/>
      <c r="F156" s="87"/>
      <c r="G156" s="87"/>
      <c r="H156" s="87"/>
      <c r="I156" s="87"/>
    </row>
    <row r="157" spans="1:9" s="178" customFormat="1">
      <c r="A157" s="177"/>
      <c r="B157" s="86"/>
      <c r="C157" s="87"/>
      <c r="D157" s="87"/>
      <c r="E157" s="87"/>
      <c r="F157" s="87"/>
      <c r="G157" s="87"/>
      <c r="H157" s="87"/>
      <c r="I157" s="87"/>
    </row>
    <row r="158" spans="1:9" s="178" customFormat="1">
      <c r="A158" s="177"/>
      <c r="B158" s="86"/>
      <c r="C158" s="87"/>
      <c r="D158" s="87"/>
      <c r="E158" s="87"/>
      <c r="F158" s="87"/>
      <c r="G158" s="87"/>
      <c r="H158" s="87"/>
      <c r="I158" s="87"/>
    </row>
    <row r="159" spans="1:9" s="178" customFormat="1">
      <c r="A159" s="177"/>
      <c r="B159" s="86"/>
      <c r="C159" s="87"/>
      <c r="D159" s="87"/>
      <c r="E159" s="87"/>
      <c r="F159" s="87"/>
      <c r="G159" s="87"/>
      <c r="H159" s="87"/>
      <c r="I159" s="87"/>
    </row>
    <row r="160" spans="1:9" s="178" customFormat="1">
      <c r="A160" s="177"/>
      <c r="B160" s="86"/>
      <c r="C160" s="87"/>
      <c r="D160" s="87"/>
      <c r="E160" s="87"/>
      <c r="F160" s="87"/>
      <c r="G160" s="87"/>
      <c r="H160" s="87"/>
      <c r="I160" s="87"/>
    </row>
    <row r="161" spans="1:9" s="178" customFormat="1">
      <c r="A161" s="177"/>
      <c r="B161" s="86"/>
      <c r="C161" s="87"/>
      <c r="D161" s="87"/>
      <c r="E161" s="87"/>
      <c r="F161" s="87"/>
      <c r="G161" s="87"/>
      <c r="H161" s="87"/>
      <c r="I161" s="87"/>
    </row>
    <row r="162" spans="1:9" s="178" customFormat="1">
      <c r="A162" s="177"/>
      <c r="B162" s="86"/>
      <c r="C162" s="87"/>
      <c r="D162" s="87"/>
      <c r="E162" s="87"/>
      <c r="F162" s="87"/>
      <c r="G162" s="87"/>
      <c r="H162" s="87"/>
      <c r="I162" s="87"/>
    </row>
    <row r="163" spans="1:9" s="178" customFormat="1">
      <c r="A163" s="177"/>
      <c r="B163" s="86"/>
      <c r="C163" s="87"/>
      <c r="D163" s="87"/>
      <c r="E163" s="87"/>
      <c r="F163" s="87"/>
      <c r="G163" s="87"/>
      <c r="H163" s="87"/>
      <c r="I163" s="87"/>
    </row>
    <row r="164" spans="1:9" s="178" customFormat="1">
      <c r="A164" s="177"/>
      <c r="B164" s="86"/>
      <c r="C164" s="87"/>
      <c r="D164" s="87"/>
      <c r="E164" s="87"/>
      <c r="F164" s="87"/>
      <c r="G164" s="87"/>
      <c r="H164" s="87"/>
      <c r="I164" s="87"/>
    </row>
    <row r="165" spans="1:9" s="178" customFormat="1">
      <c r="A165" s="177"/>
      <c r="B165" s="86"/>
      <c r="C165" s="87"/>
      <c r="D165" s="87"/>
      <c r="E165" s="87"/>
      <c r="F165" s="87"/>
      <c r="G165" s="87"/>
      <c r="H165" s="87"/>
      <c r="I165" s="87"/>
    </row>
    <row r="166" spans="1:9" s="178" customFormat="1">
      <c r="A166" s="177"/>
      <c r="B166" s="86"/>
      <c r="C166" s="87"/>
      <c r="D166" s="87"/>
      <c r="E166" s="87"/>
      <c r="F166" s="87"/>
      <c r="G166" s="87"/>
      <c r="H166" s="87"/>
      <c r="I166" s="87"/>
    </row>
    <row r="167" spans="1:9" s="178" customFormat="1">
      <c r="A167" s="177"/>
      <c r="B167" s="86"/>
      <c r="C167" s="87"/>
      <c r="D167" s="87"/>
      <c r="E167" s="87"/>
      <c r="F167" s="87"/>
      <c r="G167" s="87"/>
      <c r="H167" s="87"/>
      <c r="I167" s="87"/>
    </row>
    <row r="168" spans="1:9" s="178" customFormat="1">
      <c r="A168" s="177"/>
      <c r="B168" s="86"/>
      <c r="C168" s="87"/>
      <c r="D168" s="87"/>
      <c r="E168" s="87"/>
      <c r="F168" s="87"/>
      <c r="G168" s="87"/>
      <c r="H168" s="87"/>
      <c r="I168" s="87"/>
    </row>
    <row r="169" spans="1:9" s="178" customFormat="1">
      <c r="A169" s="177"/>
      <c r="B169" s="86"/>
      <c r="C169" s="87"/>
      <c r="D169" s="87"/>
      <c r="E169" s="87"/>
      <c r="F169" s="87"/>
      <c r="G169" s="87"/>
      <c r="H169" s="87"/>
      <c r="I169" s="87"/>
    </row>
    <row r="170" spans="1:9" s="178" customFormat="1">
      <c r="A170" s="177"/>
      <c r="B170" s="86"/>
      <c r="C170" s="87"/>
      <c r="D170" s="87"/>
      <c r="E170" s="87"/>
      <c r="F170" s="87"/>
      <c r="G170" s="87"/>
      <c r="H170" s="87"/>
      <c r="I170" s="87"/>
    </row>
    <row r="171" spans="1:9" s="178" customFormat="1">
      <c r="A171" s="177"/>
      <c r="B171" s="86"/>
      <c r="C171" s="87"/>
      <c r="D171" s="87"/>
      <c r="E171" s="87"/>
      <c r="F171" s="87"/>
      <c r="G171" s="87"/>
      <c r="H171" s="87"/>
      <c r="I171" s="87"/>
    </row>
    <row r="172" spans="1:9" s="178" customFormat="1">
      <c r="A172" s="177"/>
      <c r="B172" s="86"/>
      <c r="C172" s="87"/>
      <c r="D172" s="87"/>
      <c r="E172" s="87"/>
      <c r="F172" s="87"/>
      <c r="G172" s="87"/>
      <c r="H172" s="87"/>
      <c r="I172" s="87"/>
    </row>
    <row r="173" spans="1:9" s="178" customFormat="1">
      <c r="A173" s="177"/>
      <c r="B173" s="86"/>
      <c r="C173" s="87"/>
      <c r="D173" s="87"/>
      <c r="E173" s="87"/>
      <c r="F173" s="87"/>
      <c r="G173" s="87"/>
      <c r="H173" s="87"/>
      <c r="I173" s="87"/>
    </row>
    <row r="174" spans="1:9" s="178" customFormat="1">
      <c r="A174" s="177"/>
      <c r="B174" s="86"/>
      <c r="C174" s="87"/>
      <c r="D174" s="87"/>
      <c r="E174" s="87"/>
      <c r="F174" s="87"/>
      <c r="G174" s="87"/>
      <c r="H174" s="87"/>
      <c r="I174" s="87"/>
    </row>
    <row r="175" spans="1:9" s="178" customFormat="1">
      <c r="A175" s="177"/>
      <c r="B175" s="86"/>
      <c r="C175" s="87"/>
      <c r="D175" s="87"/>
      <c r="E175" s="87"/>
      <c r="F175" s="87"/>
      <c r="G175" s="87"/>
      <c r="H175" s="87"/>
      <c r="I175" s="87"/>
    </row>
    <row r="176" spans="1:9" s="178" customFormat="1">
      <c r="A176" s="177"/>
      <c r="B176" s="86"/>
      <c r="C176" s="87"/>
      <c r="D176" s="87"/>
      <c r="E176" s="87"/>
      <c r="F176" s="87"/>
      <c r="G176" s="87"/>
      <c r="H176" s="87"/>
      <c r="I176" s="87"/>
    </row>
    <row r="177" spans="1:9" s="178" customFormat="1">
      <c r="A177" s="177"/>
      <c r="B177" s="86"/>
      <c r="C177" s="87"/>
      <c r="D177" s="87"/>
      <c r="E177" s="87"/>
      <c r="F177" s="87"/>
      <c r="G177" s="87"/>
      <c r="H177" s="87"/>
      <c r="I177" s="87"/>
    </row>
    <row r="178" spans="1:9" s="178" customFormat="1">
      <c r="A178" s="177"/>
      <c r="B178" s="86"/>
      <c r="C178" s="87"/>
      <c r="D178" s="87"/>
      <c r="E178" s="87"/>
      <c r="F178" s="87"/>
      <c r="G178" s="87"/>
      <c r="H178" s="87"/>
      <c r="I178" s="87"/>
    </row>
    <row r="179" spans="1:9" s="178" customFormat="1">
      <c r="A179" s="177"/>
      <c r="B179" s="86"/>
      <c r="C179" s="87"/>
      <c r="D179" s="87"/>
      <c r="E179" s="87"/>
      <c r="F179" s="87"/>
      <c r="G179" s="87"/>
      <c r="H179" s="87"/>
      <c r="I179" s="87"/>
    </row>
    <row r="180" spans="1:9" s="178" customFormat="1">
      <c r="A180" s="177"/>
      <c r="B180" s="86"/>
      <c r="C180" s="87"/>
      <c r="D180" s="87"/>
      <c r="E180" s="87"/>
      <c r="F180" s="87"/>
      <c r="G180" s="87"/>
      <c r="H180" s="87"/>
      <c r="I180" s="87"/>
    </row>
    <row r="181" spans="1:9" s="178" customFormat="1">
      <c r="A181" s="177"/>
      <c r="B181" s="86"/>
      <c r="C181" s="87"/>
      <c r="D181" s="87"/>
      <c r="E181" s="87"/>
      <c r="F181" s="87"/>
      <c r="G181" s="87"/>
      <c r="H181" s="87"/>
      <c r="I181" s="87"/>
    </row>
    <row r="182" spans="1:9" s="178" customFormat="1">
      <c r="A182" s="177"/>
      <c r="B182" s="86"/>
      <c r="C182" s="87"/>
      <c r="D182" s="87"/>
      <c r="E182" s="87"/>
      <c r="F182" s="87"/>
      <c r="G182" s="87"/>
      <c r="H182" s="87"/>
      <c r="I182" s="87"/>
    </row>
    <row r="183" spans="1:9" s="178" customFormat="1">
      <c r="A183" s="177"/>
      <c r="B183" s="86"/>
      <c r="C183" s="87"/>
      <c r="D183" s="87"/>
      <c r="E183" s="87"/>
      <c r="F183" s="87"/>
      <c r="G183" s="87"/>
      <c r="H183" s="87"/>
      <c r="I183" s="87"/>
    </row>
    <row r="184" spans="1:9" s="178" customFormat="1">
      <c r="A184" s="177"/>
      <c r="B184" s="86"/>
      <c r="C184" s="87"/>
      <c r="D184" s="87"/>
      <c r="E184" s="87"/>
      <c r="F184" s="87"/>
      <c r="G184" s="87"/>
      <c r="H184" s="87"/>
      <c r="I184" s="87"/>
    </row>
    <row r="185" spans="1:9" s="178" customFormat="1">
      <c r="A185" s="177"/>
      <c r="B185" s="86"/>
      <c r="C185" s="87"/>
      <c r="D185" s="87"/>
      <c r="E185" s="87"/>
      <c r="F185" s="87"/>
      <c r="G185" s="87"/>
      <c r="H185" s="87"/>
      <c r="I185" s="87"/>
    </row>
    <row r="186" spans="1:9" s="178" customFormat="1">
      <c r="A186" s="177"/>
      <c r="B186" s="86"/>
      <c r="C186" s="87"/>
      <c r="D186" s="87"/>
      <c r="E186" s="87"/>
      <c r="F186" s="87"/>
      <c r="G186" s="87"/>
      <c r="H186" s="87"/>
      <c r="I186" s="87"/>
    </row>
    <row r="187" spans="1:9" s="178" customFormat="1">
      <c r="A187" s="177"/>
      <c r="B187" s="86"/>
      <c r="C187" s="87"/>
      <c r="D187" s="87"/>
      <c r="E187" s="87"/>
      <c r="F187" s="87"/>
      <c r="G187" s="87"/>
      <c r="H187" s="87"/>
      <c r="I187" s="87"/>
    </row>
    <row r="188" spans="1:9" s="178" customFormat="1">
      <c r="A188" s="177"/>
      <c r="B188" s="86"/>
      <c r="C188" s="87"/>
      <c r="D188" s="87"/>
      <c r="E188" s="87"/>
      <c r="F188" s="87"/>
      <c r="G188" s="87"/>
      <c r="H188" s="87"/>
      <c r="I188" s="87"/>
    </row>
    <row r="189" spans="1:9" s="178" customFormat="1">
      <c r="A189" s="177"/>
      <c r="B189" s="86"/>
      <c r="C189" s="87"/>
      <c r="D189" s="87"/>
      <c r="E189" s="87"/>
      <c r="F189" s="87"/>
      <c r="G189" s="87"/>
      <c r="H189" s="87"/>
      <c r="I189" s="87"/>
    </row>
    <row r="190" spans="1:9" s="178" customFormat="1">
      <c r="A190" s="177"/>
      <c r="B190" s="86"/>
      <c r="C190" s="87"/>
      <c r="D190" s="87"/>
      <c r="E190" s="87"/>
      <c r="F190" s="87"/>
      <c r="G190" s="87"/>
      <c r="H190" s="87"/>
      <c r="I190" s="87"/>
    </row>
    <row r="191" spans="1:9" s="178" customFormat="1">
      <c r="A191" s="177"/>
      <c r="B191" s="86"/>
      <c r="C191" s="87"/>
      <c r="D191" s="87"/>
      <c r="E191" s="87"/>
      <c r="F191" s="87"/>
      <c r="G191" s="87"/>
      <c r="H191" s="87"/>
      <c r="I191" s="87"/>
    </row>
    <row r="192" spans="1:9" s="178" customFormat="1">
      <c r="A192" s="177"/>
      <c r="B192" s="86"/>
      <c r="C192" s="87"/>
      <c r="D192" s="87"/>
      <c r="E192" s="87"/>
      <c r="F192" s="87"/>
      <c r="G192" s="87"/>
      <c r="H192" s="87"/>
      <c r="I192" s="87"/>
    </row>
    <row r="193" spans="1:9" s="178" customFormat="1">
      <c r="A193" s="177"/>
      <c r="B193" s="86"/>
      <c r="C193" s="87"/>
      <c r="D193" s="87"/>
      <c r="E193" s="87"/>
      <c r="F193" s="87"/>
      <c r="G193" s="87"/>
      <c r="H193" s="87"/>
      <c r="I193" s="87"/>
    </row>
    <row r="194" spans="1:9" s="178" customFormat="1">
      <c r="A194" s="177"/>
      <c r="B194" s="86"/>
      <c r="C194" s="87"/>
      <c r="D194" s="87"/>
      <c r="E194" s="87"/>
      <c r="F194" s="87"/>
      <c r="G194" s="87"/>
      <c r="H194" s="87"/>
      <c r="I194" s="87"/>
    </row>
    <row r="195" spans="1:9" s="178" customFormat="1">
      <c r="A195" s="177"/>
      <c r="B195" s="86"/>
      <c r="C195" s="87"/>
      <c r="D195" s="87"/>
      <c r="E195" s="87"/>
      <c r="F195" s="87"/>
      <c r="G195" s="87"/>
      <c r="H195" s="87"/>
      <c r="I195" s="87"/>
    </row>
    <row r="196" spans="1:9" s="178" customFormat="1">
      <c r="A196" s="177"/>
      <c r="B196" s="86"/>
      <c r="C196" s="87"/>
      <c r="D196" s="87"/>
      <c r="E196" s="87"/>
      <c r="F196" s="87"/>
      <c r="G196" s="87"/>
      <c r="H196" s="87"/>
      <c r="I196" s="87"/>
    </row>
    <row r="197" spans="1:9" s="178" customFormat="1">
      <c r="A197" s="177"/>
      <c r="B197" s="86"/>
      <c r="C197" s="87"/>
      <c r="D197" s="87"/>
      <c r="E197" s="87"/>
      <c r="F197" s="87"/>
      <c r="G197" s="87"/>
      <c r="H197" s="87"/>
      <c r="I197" s="87"/>
    </row>
    <row r="198" spans="1:9" s="178" customFormat="1">
      <c r="A198" s="177"/>
      <c r="B198" s="86"/>
      <c r="C198" s="87"/>
      <c r="D198" s="87"/>
      <c r="E198" s="87"/>
      <c r="F198" s="87"/>
      <c r="G198" s="87"/>
      <c r="H198" s="87"/>
      <c r="I198" s="87"/>
    </row>
    <row r="199" spans="1:9" s="178" customFormat="1">
      <c r="A199" s="177"/>
      <c r="B199" s="86"/>
      <c r="C199" s="87"/>
      <c r="D199" s="87"/>
      <c r="E199" s="87"/>
      <c r="F199" s="87"/>
      <c r="G199" s="87"/>
      <c r="H199" s="87"/>
      <c r="I199" s="87"/>
    </row>
    <row r="200" spans="1:9" s="178" customFormat="1">
      <c r="A200" s="177"/>
      <c r="B200" s="86"/>
      <c r="C200" s="87"/>
      <c r="D200" s="87"/>
      <c r="E200" s="87"/>
      <c r="F200" s="87"/>
      <c r="G200" s="87"/>
      <c r="H200" s="87"/>
      <c r="I200" s="87"/>
    </row>
    <row r="201" spans="1:9" s="178" customFormat="1">
      <c r="A201" s="177"/>
      <c r="B201" s="86"/>
      <c r="C201" s="87"/>
      <c r="D201" s="87"/>
      <c r="E201" s="87"/>
      <c r="F201" s="87"/>
      <c r="G201" s="87"/>
      <c r="H201" s="87"/>
      <c r="I201" s="87"/>
    </row>
    <row r="202" spans="1:9" s="178" customFormat="1">
      <c r="A202" s="177"/>
      <c r="B202" s="86"/>
      <c r="C202" s="87"/>
      <c r="D202" s="87"/>
      <c r="E202" s="87"/>
      <c r="F202" s="87"/>
      <c r="G202" s="87"/>
      <c r="H202" s="87"/>
      <c r="I202" s="87"/>
    </row>
    <row r="203" spans="1:9" s="178" customFormat="1">
      <c r="A203" s="177"/>
      <c r="B203" s="86"/>
      <c r="C203" s="87"/>
      <c r="D203" s="87"/>
      <c r="E203" s="87"/>
      <c r="F203" s="87"/>
      <c r="G203" s="87"/>
      <c r="H203" s="87"/>
      <c r="I203" s="87"/>
    </row>
    <row r="204" spans="1:9" s="178" customFormat="1">
      <c r="A204" s="177"/>
      <c r="B204" s="86"/>
      <c r="C204" s="87"/>
      <c r="D204" s="87"/>
      <c r="E204" s="87"/>
      <c r="F204" s="87"/>
      <c r="G204" s="87"/>
      <c r="H204" s="87"/>
      <c r="I204" s="87"/>
    </row>
    <row r="205" spans="1:9" s="178" customFormat="1">
      <c r="A205" s="177"/>
      <c r="B205" s="86"/>
      <c r="C205" s="87"/>
      <c r="D205" s="87"/>
      <c r="E205" s="87"/>
      <c r="F205" s="87"/>
      <c r="G205" s="87"/>
      <c r="H205" s="87"/>
      <c r="I205" s="87"/>
    </row>
    <row r="206" spans="1:9" s="178" customFormat="1">
      <c r="A206" s="177"/>
      <c r="B206" s="86"/>
      <c r="C206" s="87"/>
      <c r="D206" s="87"/>
      <c r="E206" s="87"/>
      <c r="F206" s="87"/>
      <c r="G206" s="87"/>
      <c r="H206" s="87"/>
      <c r="I206" s="87"/>
    </row>
    <row r="207" spans="1:9" s="178" customFormat="1">
      <c r="A207" s="177"/>
      <c r="B207" s="86"/>
      <c r="C207" s="87"/>
      <c r="D207" s="87"/>
      <c r="E207" s="87"/>
      <c r="F207" s="87"/>
      <c r="G207" s="87"/>
      <c r="H207" s="87"/>
      <c r="I207" s="87"/>
    </row>
    <row r="208" spans="1:9" s="178" customFormat="1">
      <c r="A208" s="177"/>
      <c r="B208" s="86"/>
      <c r="C208" s="87"/>
      <c r="D208" s="87"/>
      <c r="E208" s="87"/>
      <c r="F208" s="87"/>
      <c r="G208" s="87"/>
      <c r="H208" s="87"/>
      <c r="I208" s="87"/>
    </row>
    <row r="209" spans="1:9" s="178" customFormat="1">
      <c r="A209" s="177"/>
      <c r="B209" s="86"/>
      <c r="C209" s="87"/>
      <c r="D209" s="87"/>
      <c r="E209" s="87"/>
      <c r="F209" s="87"/>
      <c r="G209" s="87"/>
      <c r="H209" s="87"/>
      <c r="I209" s="87"/>
    </row>
    <row r="210" spans="1:9" s="178" customFormat="1">
      <c r="A210" s="177"/>
      <c r="B210" s="86"/>
      <c r="C210" s="87"/>
      <c r="D210" s="87"/>
      <c r="E210" s="87"/>
      <c r="F210" s="87"/>
      <c r="G210" s="87"/>
      <c r="H210" s="87"/>
      <c r="I210" s="87"/>
    </row>
    <row r="211" spans="1:9" s="178" customFormat="1">
      <c r="A211" s="177"/>
      <c r="B211" s="86"/>
      <c r="C211" s="87"/>
      <c r="D211" s="87"/>
      <c r="E211" s="87"/>
      <c r="F211" s="87"/>
      <c r="G211" s="87"/>
      <c r="H211" s="87"/>
      <c r="I211" s="87"/>
    </row>
    <row r="212" spans="1:9" s="178" customFormat="1">
      <c r="A212" s="177"/>
      <c r="B212" s="86"/>
      <c r="C212" s="87"/>
      <c r="D212" s="87"/>
      <c r="E212" s="87"/>
      <c r="F212" s="87"/>
      <c r="G212" s="87"/>
      <c r="H212" s="87"/>
      <c r="I212" s="87"/>
    </row>
    <row r="213" spans="1:9" s="178" customFormat="1">
      <c r="A213" s="177"/>
      <c r="B213" s="86"/>
      <c r="C213" s="87"/>
      <c r="D213" s="87"/>
      <c r="E213" s="87"/>
      <c r="F213" s="87"/>
      <c r="G213" s="87"/>
      <c r="H213" s="87"/>
      <c r="I213" s="87"/>
    </row>
    <row r="214" spans="1:9" s="178" customFormat="1">
      <c r="A214" s="177"/>
      <c r="B214" s="86"/>
      <c r="C214" s="87"/>
      <c r="D214" s="87"/>
      <c r="E214" s="87"/>
      <c r="F214" s="87"/>
      <c r="G214" s="87"/>
      <c r="H214" s="87"/>
      <c r="I214" s="87"/>
    </row>
    <row r="215" spans="1:9" s="178" customFormat="1">
      <c r="A215" s="177"/>
      <c r="B215" s="86"/>
      <c r="C215" s="87"/>
      <c r="D215" s="87"/>
      <c r="E215" s="87"/>
      <c r="F215" s="87"/>
      <c r="G215" s="87"/>
      <c r="H215" s="87"/>
      <c r="I215" s="87"/>
    </row>
    <row r="216" spans="1:9" s="178" customFormat="1">
      <c r="A216" s="177"/>
      <c r="B216" s="86"/>
      <c r="C216" s="87"/>
      <c r="D216" s="87"/>
      <c r="E216" s="87"/>
      <c r="F216" s="87"/>
      <c r="G216" s="87"/>
      <c r="H216" s="87"/>
      <c r="I216" s="87"/>
    </row>
    <row r="217" spans="1:9" s="178" customFormat="1">
      <c r="A217" s="177"/>
      <c r="B217" s="86"/>
      <c r="C217" s="87"/>
      <c r="D217" s="87"/>
      <c r="E217" s="87"/>
      <c r="F217" s="87"/>
      <c r="G217" s="87"/>
      <c r="H217" s="87"/>
      <c r="I217" s="87"/>
    </row>
    <row r="218" spans="1:9" s="178" customFormat="1">
      <c r="A218" s="177"/>
      <c r="B218" s="86"/>
      <c r="C218" s="87"/>
      <c r="D218" s="87"/>
      <c r="E218" s="87"/>
      <c r="F218" s="87"/>
      <c r="G218" s="87"/>
      <c r="H218" s="87"/>
      <c r="I218" s="87"/>
    </row>
    <row r="219" spans="1:9" s="178" customFormat="1">
      <c r="A219" s="177"/>
      <c r="B219" s="86"/>
      <c r="C219" s="87"/>
      <c r="D219" s="87"/>
      <c r="E219" s="87"/>
      <c r="F219" s="87"/>
      <c r="G219" s="87"/>
      <c r="H219" s="87"/>
      <c r="I219" s="87"/>
    </row>
    <row r="220" spans="1:9" s="178" customFormat="1">
      <c r="A220" s="177"/>
      <c r="B220" s="86"/>
      <c r="C220" s="87"/>
      <c r="D220" s="87"/>
      <c r="E220" s="87"/>
      <c r="F220" s="87"/>
      <c r="G220" s="87"/>
      <c r="H220" s="87"/>
      <c r="I220" s="87"/>
    </row>
    <row r="221" spans="1:9" s="178" customFormat="1">
      <c r="A221" s="177"/>
      <c r="B221" s="86"/>
      <c r="C221" s="87"/>
      <c r="D221" s="87"/>
      <c r="E221" s="87"/>
      <c r="F221" s="87"/>
      <c r="G221" s="87"/>
      <c r="H221" s="87"/>
      <c r="I221" s="87"/>
    </row>
    <row r="222" spans="1:9" s="178" customFormat="1">
      <c r="A222" s="177"/>
      <c r="B222" s="86"/>
      <c r="C222" s="87"/>
      <c r="D222" s="87"/>
      <c r="E222" s="87"/>
      <c r="F222" s="87"/>
      <c r="G222" s="87"/>
      <c r="H222" s="87"/>
      <c r="I222" s="87"/>
    </row>
    <row r="223" spans="1:9" s="178" customFormat="1">
      <c r="A223" s="177"/>
      <c r="B223" s="86"/>
      <c r="C223" s="87"/>
      <c r="D223" s="87"/>
      <c r="E223" s="87"/>
      <c r="F223" s="87"/>
      <c r="G223" s="87"/>
      <c r="H223" s="87"/>
      <c r="I223" s="87"/>
    </row>
    <row r="224" spans="1:9" s="178" customFormat="1">
      <c r="A224" s="177"/>
      <c r="B224" s="86"/>
      <c r="C224" s="87"/>
      <c r="D224" s="87"/>
      <c r="E224" s="87"/>
      <c r="F224" s="87"/>
      <c r="G224" s="87"/>
      <c r="H224" s="87"/>
      <c r="I224" s="87"/>
    </row>
    <row r="225" spans="1:9" s="178" customFormat="1">
      <c r="A225" s="177"/>
      <c r="B225" s="86"/>
      <c r="C225" s="87"/>
      <c r="D225" s="87"/>
      <c r="E225" s="87"/>
      <c r="F225" s="87"/>
      <c r="G225" s="87"/>
      <c r="H225" s="87"/>
      <c r="I225" s="87"/>
    </row>
    <row r="226" spans="1:9" s="178" customFormat="1">
      <c r="A226" s="177"/>
      <c r="B226" s="86"/>
      <c r="C226" s="87"/>
      <c r="D226" s="87"/>
      <c r="E226" s="87"/>
      <c r="F226" s="87"/>
      <c r="G226" s="87"/>
      <c r="H226" s="87"/>
      <c r="I226" s="87"/>
    </row>
    <row r="227" spans="1:9" s="178" customFormat="1">
      <c r="A227" s="177"/>
      <c r="B227" s="86"/>
      <c r="C227" s="87"/>
      <c r="D227" s="87"/>
      <c r="E227" s="87"/>
      <c r="F227" s="87"/>
      <c r="G227" s="87"/>
      <c r="H227" s="87"/>
      <c r="I227" s="87"/>
    </row>
    <row r="228" spans="1:9" s="178" customFormat="1">
      <c r="A228" s="177"/>
      <c r="B228" s="86"/>
      <c r="C228" s="87"/>
      <c r="D228" s="87"/>
      <c r="E228" s="87"/>
      <c r="F228" s="87"/>
      <c r="G228" s="87"/>
      <c r="H228" s="87"/>
      <c r="I228" s="87"/>
    </row>
    <row r="229" spans="1:9" s="178" customFormat="1">
      <c r="A229" s="177"/>
      <c r="B229" s="86"/>
      <c r="C229" s="87"/>
      <c r="D229" s="87"/>
      <c r="E229" s="87"/>
      <c r="F229" s="87"/>
      <c r="G229" s="87"/>
      <c r="H229" s="87"/>
      <c r="I229" s="87"/>
    </row>
    <row r="230" spans="1:9" s="178" customFormat="1">
      <c r="A230" s="177"/>
      <c r="B230" s="86"/>
      <c r="C230" s="87"/>
      <c r="D230" s="87"/>
      <c r="E230" s="87"/>
      <c r="F230" s="87"/>
      <c r="G230" s="87"/>
      <c r="H230" s="87"/>
      <c r="I230" s="87"/>
    </row>
    <row r="231" spans="1:9" s="178" customFormat="1">
      <c r="A231" s="177"/>
      <c r="B231" s="86"/>
      <c r="C231" s="87"/>
      <c r="D231" s="87"/>
      <c r="E231" s="87"/>
      <c r="F231" s="87"/>
      <c r="G231" s="87"/>
      <c r="H231" s="87"/>
      <c r="I231" s="87"/>
    </row>
    <row r="232" spans="1:9" s="178" customFormat="1">
      <c r="A232" s="177"/>
      <c r="B232" s="86"/>
      <c r="C232" s="87"/>
      <c r="D232" s="87"/>
      <c r="E232" s="87"/>
      <c r="F232" s="87"/>
      <c r="G232" s="87"/>
      <c r="H232" s="87"/>
      <c r="I232" s="87"/>
    </row>
    <row r="233" spans="1:9" s="178" customFormat="1">
      <c r="A233" s="177"/>
      <c r="B233" s="86"/>
      <c r="C233" s="87"/>
      <c r="D233" s="87"/>
      <c r="E233" s="87"/>
      <c r="F233" s="87"/>
      <c r="G233" s="87"/>
      <c r="H233" s="87"/>
      <c r="I233" s="87"/>
    </row>
    <row r="234" spans="1:9" s="178" customFormat="1">
      <c r="A234" s="177"/>
      <c r="B234" s="86"/>
      <c r="C234" s="87"/>
      <c r="D234" s="87"/>
      <c r="E234" s="87"/>
      <c r="F234" s="87"/>
      <c r="G234" s="87"/>
      <c r="H234" s="87"/>
      <c r="I234" s="87"/>
    </row>
    <row r="235" spans="1:9" s="178" customFormat="1">
      <c r="A235" s="177"/>
      <c r="B235" s="86"/>
      <c r="C235" s="87"/>
      <c r="D235" s="87"/>
      <c r="E235" s="87"/>
      <c r="F235" s="87"/>
      <c r="G235" s="87"/>
      <c r="H235" s="87"/>
      <c r="I235" s="87"/>
    </row>
    <row r="236" spans="1:9" s="178" customFormat="1">
      <c r="A236" s="177"/>
      <c r="B236" s="86"/>
      <c r="C236" s="87"/>
      <c r="D236" s="87"/>
      <c r="E236" s="87"/>
      <c r="F236" s="87"/>
      <c r="G236" s="87"/>
      <c r="H236" s="87"/>
      <c r="I236" s="87"/>
    </row>
    <row r="237" spans="1:9" s="178" customFormat="1">
      <c r="A237" s="177"/>
      <c r="B237" s="86"/>
      <c r="C237" s="87"/>
      <c r="D237" s="87"/>
      <c r="E237" s="87"/>
      <c r="F237" s="87"/>
      <c r="G237" s="87"/>
      <c r="H237" s="87"/>
      <c r="I237" s="87"/>
    </row>
    <row r="238" spans="1:9" s="178" customFormat="1">
      <c r="A238" s="177"/>
      <c r="B238" s="86"/>
      <c r="C238" s="87"/>
      <c r="D238" s="87"/>
      <c r="E238" s="87"/>
      <c r="F238" s="87"/>
      <c r="G238" s="87"/>
      <c r="H238" s="87"/>
      <c r="I238" s="87"/>
    </row>
    <row r="239" spans="1:9" s="178" customFormat="1">
      <c r="A239" s="177"/>
      <c r="B239" s="86"/>
      <c r="C239" s="87"/>
      <c r="D239" s="87"/>
      <c r="E239" s="87"/>
      <c r="F239" s="87"/>
      <c r="G239" s="87"/>
      <c r="H239" s="87"/>
      <c r="I239" s="87"/>
    </row>
    <row r="240" spans="1:9" s="178" customFormat="1">
      <c r="A240" s="177"/>
      <c r="B240" s="86"/>
      <c r="C240" s="87"/>
      <c r="D240" s="87"/>
      <c r="E240" s="87"/>
      <c r="F240" s="87"/>
      <c r="G240" s="87"/>
      <c r="H240" s="87"/>
      <c r="I240" s="87"/>
    </row>
    <row r="241" spans="1:9" s="178" customFormat="1">
      <c r="A241" s="177"/>
      <c r="B241" s="86"/>
      <c r="C241" s="87"/>
      <c r="D241" s="87"/>
      <c r="E241" s="87"/>
      <c r="F241" s="87"/>
      <c r="G241" s="87"/>
      <c r="H241" s="87"/>
      <c r="I241" s="87"/>
    </row>
    <row r="242" spans="1:9" s="178" customFormat="1">
      <c r="A242" s="177"/>
      <c r="B242" s="86"/>
      <c r="C242" s="87"/>
      <c r="D242" s="87"/>
      <c r="E242" s="87"/>
      <c r="F242" s="87"/>
      <c r="G242" s="87"/>
      <c r="H242" s="87"/>
      <c r="I242" s="87"/>
    </row>
    <row r="243" spans="1:9" s="178" customFormat="1">
      <c r="A243" s="177"/>
      <c r="B243" s="86"/>
      <c r="C243" s="87"/>
      <c r="D243" s="87"/>
      <c r="E243" s="87"/>
      <c r="F243" s="87"/>
      <c r="G243" s="87"/>
      <c r="H243" s="87"/>
      <c r="I243" s="87"/>
    </row>
    <row r="244" spans="1:9" s="178" customFormat="1">
      <c r="A244" s="177"/>
      <c r="B244" s="86"/>
      <c r="C244" s="87"/>
      <c r="D244" s="87"/>
      <c r="E244" s="87"/>
      <c r="F244" s="87"/>
      <c r="G244" s="87"/>
      <c r="H244" s="87"/>
      <c r="I244" s="87"/>
    </row>
    <row r="245" spans="1:9" s="178" customFormat="1">
      <c r="A245" s="177"/>
      <c r="B245" s="86"/>
      <c r="C245" s="87"/>
      <c r="D245" s="87"/>
      <c r="E245" s="87"/>
      <c r="F245" s="87"/>
      <c r="G245" s="87"/>
      <c r="H245" s="87"/>
      <c r="I245" s="87"/>
    </row>
    <row r="246" spans="1:9" s="178" customFormat="1">
      <c r="A246" s="177"/>
      <c r="B246" s="86"/>
      <c r="C246" s="87"/>
      <c r="D246" s="87"/>
      <c r="E246" s="87"/>
      <c r="F246" s="87"/>
      <c r="G246" s="87"/>
      <c r="H246" s="87"/>
      <c r="I246" s="87"/>
    </row>
    <row r="247" spans="1:9" s="178" customFormat="1">
      <c r="A247" s="177"/>
      <c r="B247" s="86"/>
      <c r="C247" s="87"/>
      <c r="D247" s="87"/>
      <c r="E247" s="87"/>
      <c r="F247" s="87"/>
      <c r="G247" s="87"/>
      <c r="H247" s="87"/>
      <c r="I247" s="87"/>
    </row>
    <row r="248" spans="1:9" s="178" customFormat="1">
      <c r="A248" s="177"/>
      <c r="B248" s="86"/>
      <c r="C248" s="87"/>
      <c r="D248" s="87"/>
      <c r="E248" s="87"/>
      <c r="F248" s="87"/>
      <c r="G248" s="87"/>
      <c r="H248" s="87"/>
      <c r="I248" s="87"/>
    </row>
    <row r="249" spans="1:9" s="178" customFormat="1">
      <c r="A249" s="177"/>
      <c r="B249" s="86"/>
      <c r="C249" s="87"/>
      <c r="D249" s="87"/>
      <c r="E249" s="87"/>
      <c r="F249" s="87"/>
      <c r="G249" s="87"/>
      <c r="H249" s="87"/>
      <c r="I249" s="87"/>
    </row>
    <row r="250" spans="1:9" s="178" customFormat="1">
      <c r="A250" s="177"/>
      <c r="B250" s="86"/>
      <c r="C250" s="87"/>
      <c r="D250" s="87"/>
      <c r="E250" s="87"/>
      <c r="F250" s="87"/>
      <c r="G250" s="87"/>
      <c r="H250" s="87"/>
      <c r="I250" s="87"/>
    </row>
    <row r="251" spans="1:9" s="178" customFormat="1">
      <c r="A251" s="177"/>
      <c r="B251" s="86"/>
      <c r="C251" s="87"/>
      <c r="D251" s="87"/>
      <c r="E251" s="87"/>
      <c r="F251" s="87"/>
      <c r="G251" s="87"/>
      <c r="H251" s="87"/>
      <c r="I251" s="87"/>
    </row>
    <row r="252" spans="1:9" s="178" customFormat="1">
      <c r="A252" s="177"/>
      <c r="B252" s="86"/>
      <c r="C252" s="87"/>
      <c r="D252" s="87"/>
      <c r="E252" s="87"/>
      <c r="F252" s="87"/>
      <c r="G252" s="87"/>
      <c r="H252" s="87"/>
      <c r="I252" s="87"/>
    </row>
    <row r="253" spans="1:9" s="178" customFormat="1">
      <c r="A253" s="177"/>
      <c r="B253" s="86"/>
      <c r="C253" s="87"/>
      <c r="D253" s="87"/>
      <c r="E253" s="87"/>
      <c r="F253" s="87"/>
      <c r="G253" s="87"/>
      <c r="H253" s="87"/>
      <c r="I253" s="87"/>
    </row>
    <row r="254" spans="1:9" s="178" customFormat="1">
      <c r="A254" s="177"/>
      <c r="B254" s="86"/>
      <c r="C254" s="87"/>
      <c r="D254" s="87"/>
      <c r="E254" s="87"/>
      <c r="F254" s="87"/>
      <c r="G254" s="87"/>
      <c r="H254" s="87"/>
      <c r="I254" s="87"/>
    </row>
    <row r="255" spans="1:9" s="178" customFormat="1">
      <c r="A255" s="177"/>
      <c r="B255" s="86"/>
      <c r="C255" s="87"/>
      <c r="D255" s="87"/>
      <c r="E255" s="87"/>
      <c r="F255" s="87"/>
      <c r="G255" s="87"/>
      <c r="H255" s="87"/>
      <c r="I255" s="87"/>
    </row>
    <row r="256" spans="1:9" s="178" customFormat="1">
      <c r="A256" s="177"/>
      <c r="B256" s="86"/>
      <c r="C256" s="87"/>
      <c r="D256" s="87"/>
      <c r="E256" s="87"/>
      <c r="F256" s="87"/>
      <c r="G256" s="87"/>
      <c r="H256" s="87"/>
      <c r="I256" s="87"/>
    </row>
    <row r="257" spans="1:9" s="178" customFormat="1">
      <c r="A257" s="177"/>
      <c r="B257" s="86"/>
      <c r="C257" s="87"/>
      <c r="D257" s="87"/>
      <c r="E257" s="87"/>
      <c r="F257" s="87"/>
      <c r="G257" s="87"/>
      <c r="H257" s="87"/>
      <c r="I257" s="87"/>
    </row>
    <row r="258" spans="1:9" s="178" customFormat="1">
      <c r="A258" s="177"/>
      <c r="B258" s="86"/>
      <c r="C258" s="87"/>
      <c r="D258" s="87"/>
      <c r="E258" s="87"/>
      <c r="F258" s="87"/>
      <c r="G258" s="87"/>
      <c r="H258" s="87"/>
      <c r="I258" s="87"/>
    </row>
    <row r="259" spans="1:9" s="178" customFormat="1">
      <c r="A259" s="177"/>
      <c r="B259" s="86"/>
      <c r="C259" s="87"/>
      <c r="D259" s="87"/>
      <c r="E259" s="87"/>
      <c r="F259" s="87"/>
      <c r="G259" s="87"/>
      <c r="H259" s="87"/>
      <c r="I259" s="87"/>
    </row>
    <row r="260" spans="1:9" s="178" customFormat="1">
      <c r="A260" s="177"/>
      <c r="B260" s="86"/>
      <c r="C260" s="87"/>
      <c r="D260" s="87"/>
      <c r="E260" s="87"/>
      <c r="F260" s="87"/>
      <c r="G260" s="87"/>
      <c r="H260" s="87"/>
      <c r="I260" s="87"/>
    </row>
    <row r="261" spans="1:9" s="178" customFormat="1">
      <c r="A261" s="177"/>
      <c r="B261" s="86"/>
      <c r="C261" s="87"/>
      <c r="D261" s="87"/>
      <c r="E261" s="87"/>
      <c r="F261" s="87"/>
      <c r="G261" s="87"/>
      <c r="H261" s="87"/>
      <c r="I261" s="87"/>
    </row>
    <row r="262" spans="1:9" s="178" customFormat="1">
      <c r="A262" s="177"/>
      <c r="B262" s="86"/>
      <c r="C262" s="87"/>
      <c r="D262" s="87"/>
      <c r="E262" s="87"/>
      <c r="F262" s="87"/>
      <c r="G262" s="87"/>
      <c r="H262" s="87"/>
      <c r="I262" s="87"/>
    </row>
    <row r="263" spans="1:9" s="178" customFormat="1">
      <c r="A263" s="177"/>
      <c r="B263" s="86"/>
      <c r="C263" s="87"/>
      <c r="D263" s="87"/>
      <c r="E263" s="87"/>
      <c r="F263" s="87"/>
      <c r="G263" s="87"/>
      <c r="H263" s="87"/>
      <c r="I263" s="87"/>
    </row>
    <row r="264" spans="1:9" s="178" customFormat="1">
      <c r="A264" s="177"/>
      <c r="B264" s="86"/>
      <c r="C264" s="87"/>
      <c r="D264" s="87"/>
      <c r="E264" s="87"/>
      <c r="F264" s="87"/>
      <c r="G264" s="87"/>
      <c r="H264" s="87"/>
      <c r="I264" s="87"/>
    </row>
    <row r="265" spans="1:9" s="178" customFormat="1">
      <c r="A265" s="177"/>
      <c r="B265" s="86"/>
      <c r="C265" s="87"/>
      <c r="D265" s="87"/>
      <c r="E265" s="87"/>
      <c r="F265" s="87"/>
      <c r="G265" s="87"/>
      <c r="H265" s="87"/>
      <c r="I265" s="87"/>
    </row>
    <row r="266" spans="1:9" s="178" customFormat="1">
      <c r="A266" s="177"/>
      <c r="B266" s="86"/>
      <c r="C266" s="87"/>
      <c r="D266" s="87"/>
      <c r="E266" s="87"/>
      <c r="F266" s="87"/>
      <c r="G266" s="87"/>
      <c r="H266" s="87"/>
      <c r="I266" s="87"/>
    </row>
    <row r="267" spans="1:9" s="178" customFormat="1">
      <c r="A267" s="177"/>
      <c r="B267" s="86"/>
      <c r="C267" s="87"/>
      <c r="D267" s="87"/>
      <c r="E267" s="87"/>
      <c r="F267" s="87"/>
      <c r="G267" s="87"/>
      <c r="H267" s="87"/>
      <c r="I267" s="87"/>
    </row>
    <row r="268" spans="1:9" s="178" customFormat="1">
      <c r="A268" s="177"/>
      <c r="B268" s="86"/>
      <c r="C268" s="87"/>
      <c r="D268" s="87"/>
      <c r="E268" s="87"/>
      <c r="F268" s="87"/>
      <c r="G268" s="87"/>
      <c r="H268" s="87"/>
      <c r="I268" s="87"/>
    </row>
    <row r="269" spans="1:9" s="178" customFormat="1">
      <c r="A269" s="177"/>
      <c r="B269" s="86"/>
      <c r="C269" s="87"/>
      <c r="D269" s="87"/>
      <c r="E269" s="87"/>
      <c r="F269" s="87"/>
      <c r="G269" s="87"/>
      <c r="H269" s="87"/>
      <c r="I269" s="87"/>
    </row>
    <row r="270" spans="1:9" s="178" customFormat="1">
      <c r="A270" s="177"/>
      <c r="B270" s="86"/>
      <c r="C270" s="87"/>
      <c r="D270" s="87"/>
      <c r="E270" s="87"/>
      <c r="F270" s="87"/>
      <c r="G270" s="87"/>
      <c r="H270" s="87"/>
      <c r="I270" s="87"/>
    </row>
    <row r="271" spans="1:9" s="178" customFormat="1">
      <c r="A271" s="177"/>
      <c r="B271" s="86"/>
      <c r="C271" s="87"/>
      <c r="D271" s="87"/>
      <c r="E271" s="87"/>
      <c r="F271" s="87"/>
      <c r="G271" s="87"/>
      <c r="H271" s="87"/>
      <c r="I271" s="87"/>
    </row>
    <row r="272" spans="1:9" s="178" customFormat="1">
      <c r="A272" s="177"/>
      <c r="B272" s="86"/>
      <c r="C272" s="87"/>
      <c r="D272" s="87"/>
      <c r="E272" s="87"/>
      <c r="F272" s="87"/>
      <c r="G272" s="87"/>
      <c r="H272" s="87"/>
      <c r="I272" s="87"/>
    </row>
    <row r="273" spans="1:9" s="178" customFormat="1">
      <c r="A273" s="177"/>
      <c r="B273" s="86"/>
      <c r="C273" s="87"/>
      <c r="D273" s="87"/>
      <c r="E273" s="87"/>
      <c r="F273" s="87"/>
      <c r="G273" s="87"/>
      <c r="H273" s="87"/>
      <c r="I273" s="87"/>
    </row>
    <row r="274" spans="1:9" s="178" customFormat="1">
      <c r="A274" s="177"/>
      <c r="B274" s="86"/>
      <c r="C274" s="87"/>
      <c r="D274" s="87"/>
      <c r="E274" s="87"/>
      <c r="F274" s="87"/>
      <c r="G274" s="87"/>
      <c r="H274" s="87"/>
      <c r="I274" s="87"/>
    </row>
    <row r="275" spans="1:9" s="178" customFormat="1">
      <c r="A275" s="177"/>
      <c r="B275" s="86"/>
      <c r="C275" s="87"/>
      <c r="D275" s="87"/>
      <c r="E275" s="87"/>
      <c r="F275" s="87"/>
      <c r="G275" s="87"/>
      <c r="H275" s="87"/>
      <c r="I275" s="87"/>
    </row>
    <row r="276" spans="1:9" s="178" customFormat="1">
      <c r="A276" s="177"/>
      <c r="B276" s="86"/>
      <c r="C276" s="87"/>
      <c r="D276" s="87"/>
      <c r="E276" s="87"/>
      <c r="F276" s="87"/>
      <c r="G276" s="87"/>
      <c r="H276" s="87"/>
      <c r="I276" s="87"/>
    </row>
    <row r="277" spans="1:9" s="178" customFormat="1">
      <c r="A277" s="177"/>
      <c r="B277" s="86"/>
      <c r="C277" s="87"/>
      <c r="D277" s="87"/>
      <c r="E277" s="87"/>
      <c r="F277" s="87"/>
      <c r="G277" s="87"/>
      <c r="H277" s="87"/>
      <c r="I277" s="87"/>
    </row>
    <row r="278" spans="1:9" s="178" customFormat="1">
      <c r="A278" s="177"/>
      <c r="B278" s="86"/>
      <c r="C278" s="87"/>
      <c r="D278" s="87"/>
      <c r="E278" s="87"/>
      <c r="F278" s="87"/>
      <c r="G278" s="87"/>
      <c r="H278" s="87"/>
      <c r="I278" s="87"/>
    </row>
    <row r="279" spans="1:9" s="178" customFormat="1">
      <c r="A279" s="177"/>
      <c r="B279" s="86"/>
      <c r="C279" s="87"/>
      <c r="D279" s="87"/>
      <c r="E279" s="87"/>
      <c r="F279" s="87"/>
      <c r="G279" s="87"/>
      <c r="H279" s="87"/>
      <c r="I279" s="87"/>
    </row>
    <row r="280" spans="1:9" s="178" customFormat="1">
      <c r="A280" s="177"/>
      <c r="B280" s="86"/>
      <c r="C280" s="87"/>
      <c r="D280" s="87"/>
      <c r="E280" s="87"/>
      <c r="F280" s="87"/>
      <c r="G280" s="87"/>
      <c r="H280" s="87"/>
      <c r="I280" s="87"/>
    </row>
    <row r="281" spans="1:9" s="178" customFormat="1">
      <c r="A281" s="177"/>
      <c r="B281" s="86"/>
      <c r="C281" s="87"/>
      <c r="D281" s="87"/>
      <c r="E281" s="87"/>
      <c r="F281" s="87"/>
      <c r="G281" s="87"/>
      <c r="H281" s="87"/>
      <c r="I281" s="87"/>
    </row>
    <row r="282" spans="1:9" s="178" customFormat="1">
      <c r="A282" s="177"/>
      <c r="B282" s="86"/>
      <c r="C282" s="87"/>
      <c r="D282" s="87"/>
      <c r="E282" s="87"/>
      <c r="F282" s="87"/>
      <c r="G282" s="87"/>
      <c r="H282" s="87"/>
      <c r="I282" s="87"/>
    </row>
    <row r="283" spans="1:9" s="178" customFormat="1">
      <c r="A283" s="177"/>
      <c r="B283" s="86"/>
      <c r="C283" s="87"/>
      <c r="D283" s="87"/>
      <c r="E283" s="87"/>
      <c r="F283" s="87"/>
      <c r="G283" s="87"/>
      <c r="H283" s="87"/>
      <c r="I283" s="87"/>
    </row>
    <row r="284" spans="1:9" s="178" customFormat="1">
      <c r="A284" s="177"/>
      <c r="B284" s="86"/>
      <c r="C284" s="87"/>
      <c r="D284" s="87"/>
      <c r="E284" s="87"/>
      <c r="F284" s="87"/>
      <c r="G284" s="87"/>
      <c r="H284" s="87"/>
      <c r="I284" s="87"/>
    </row>
    <row r="285" spans="1:9" s="178" customFormat="1">
      <c r="A285" s="177"/>
      <c r="B285" s="86"/>
      <c r="C285" s="87"/>
      <c r="D285" s="87"/>
      <c r="E285" s="87"/>
      <c r="F285" s="87"/>
      <c r="G285" s="87"/>
      <c r="H285" s="87"/>
      <c r="I285" s="87"/>
    </row>
    <row r="286" spans="1:9" s="178" customFormat="1">
      <c r="A286" s="177"/>
      <c r="B286" s="86"/>
      <c r="C286" s="87"/>
      <c r="D286" s="87"/>
      <c r="E286" s="87"/>
      <c r="F286" s="87"/>
      <c r="G286" s="87"/>
      <c r="H286" s="87"/>
      <c r="I286" s="87"/>
    </row>
    <row r="287" spans="1:9" s="178" customFormat="1">
      <c r="A287" s="177"/>
      <c r="B287" s="86"/>
      <c r="C287" s="87"/>
      <c r="D287" s="87"/>
      <c r="E287" s="87"/>
      <c r="F287" s="87"/>
      <c r="G287" s="87"/>
      <c r="H287" s="87"/>
      <c r="I287" s="87"/>
    </row>
    <row r="288" spans="1:9" s="178" customFormat="1">
      <c r="A288" s="177"/>
      <c r="B288" s="86"/>
      <c r="C288" s="87"/>
      <c r="D288" s="87"/>
      <c r="E288" s="87"/>
      <c r="F288" s="87"/>
      <c r="G288" s="87"/>
      <c r="H288" s="87"/>
      <c r="I288" s="87"/>
    </row>
    <row r="289" spans="1:9" s="178" customFormat="1">
      <c r="A289" s="177"/>
      <c r="B289" s="86"/>
      <c r="C289" s="87"/>
      <c r="D289" s="87"/>
      <c r="E289" s="87"/>
      <c r="F289" s="87"/>
      <c r="G289" s="87"/>
      <c r="H289" s="87"/>
      <c r="I289" s="87"/>
    </row>
    <row r="290" spans="1:9" s="178" customFormat="1">
      <c r="A290" s="177"/>
      <c r="B290" s="86"/>
      <c r="C290" s="87"/>
      <c r="D290" s="87"/>
      <c r="E290" s="87"/>
      <c r="F290" s="87"/>
      <c r="G290" s="87"/>
      <c r="H290" s="87"/>
      <c r="I290" s="87"/>
    </row>
    <row r="291" spans="1:9" s="178" customFormat="1">
      <c r="A291" s="177"/>
      <c r="B291" s="86"/>
      <c r="C291" s="87"/>
      <c r="D291" s="87"/>
      <c r="E291" s="87"/>
      <c r="F291" s="87"/>
      <c r="G291" s="87"/>
      <c r="H291" s="87"/>
      <c r="I291" s="87"/>
    </row>
    <row r="292" spans="1:9" s="178" customFormat="1">
      <c r="A292" s="177"/>
      <c r="B292" s="86"/>
      <c r="C292" s="87"/>
      <c r="D292" s="87"/>
      <c r="E292" s="87"/>
      <c r="F292" s="87"/>
      <c r="G292" s="87"/>
      <c r="H292" s="87"/>
      <c r="I292" s="87"/>
    </row>
    <row r="293" spans="1:9" s="178" customFormat="1">
      <c r="A293" s="177"/>
      <c r="B293" s="86"/>
      <c r="C293" s="87"/>
      <c r="D293" s="87"/>
      <c r="E293" s="87"/>
      <c r="F293" s="87"/>
      <c r="G293" s="87"/>
      <c r="H293" s="87"/>
      <c r="I293" s="87"/>
    </row>
    <row r="294" spans="1:9" s="178" customFormat="1">
      <c r="A294" s="177"/>
      <c r="B294" s="86"/>
      <c r="C294" s="87"/>
      <c r="D294" s="87"/>
      <c r="E294" s="87"/>
      <c r="F294" s="87"/>
      <c r="G294" s="87"/>
      <c r="H294" s="87"/>
      <c r="I294" s="87"/>
    </row>
    <row r="295" spans="1:9" s="178" customFormat="1">
      <c r="A295" s="177"/>
      <c r="B295" s="86"/>
      <c r="C295" s="87"/>
      <c r="D295" s="87"/>
      <c r="E295" s="87"/>
      <c r="F295" s="87"/>
      <c r="G295" s="87"/>
      <c r="H295" s="87"/>
      <c r="I295" s="87"/>
    </row>
    <row r="296" spans="1:9" s="178" customFormat="1">
      <c r="A296" s="177"/>
      <c r="B296" s="86"/>
      <c r="C296" s="87"/>
      <c r="D296" s="87"/>
      <c r="E296" s="87"/>
      <c r="F296" s="87"/>
      <c r="G296" s="87"/>
      <c r="H296" s="87"/>
      <c r="I296" s="87"/>
    </row>
    <row r="297" spans="1:9" s="178" customFormat="1">
      <c r="A297" s="177"/>
      <c r="B297" s="86"/>
      <c r="C297" s="87"/>
      <c r="D297" s="87"/>
      <c r="E297" s="87"/>
      <c r="F297" s="87"/>
      <c r="G297" s="87"/>
      <c r="H297" s="87"/>
      <c r="I297" s="87"/>
    </row>
    <row r="298" spans="1:9" s="178" customFormat="1">
      <c r="A298" s="177"/>
      <c r="B298" s="86"/>
      <c r="C298" s="87"/>
      <c r="D298" s="87"/>
      <c r="E298" s="87"/>
      <c r="F298" s="87"/>
      <c r="G298" s="87"/>
      <c r="H298" s="87"/>
      <c r="I298" s="87"/>
    </row>
    <row r="299" spans="1:9" s="178" customFormat="1">
      <c r="A299" s="177"/>
      <c r="B299" s="86"/>
      <c r="C299" s="87"/>
      <c r="D299" s="87"/>
      <c r="E299" s="87"/>
      <c r="F299" s="87"/>
      <c r="G299" s="87"/>
      <c r="H299" s="87"/>
      <c r="I299" s="87"/>
    </row>
    <row r="300" spans="1:9" s="178" customFormat="1">
      <c r="A300" s="177"/>
      <c r="B300" s="86"/>
      <c r="C300" s="87"/>
      <c r="D300" s="87"/>
      <c r="E300" s="87"/>
      <c r="F300" s="87"/>
      <c r="G300" s="87"/>
      <c r="H300" s="87"/>
      <c r="I300" s="87"/>
    </row>
    <row r="301" spans="1:9" s="178" customFormat="1">
      <c r="A301" s="177"/>
      <c r="B301" s="86"/>
      <c r="C301" s="87"/>
      <c r="D301" s="87"/>
      <c r="E301" s="87"/>
      <c r="F301" s="87"/>
      <c r="G301" s="87"/>
      <c r="H301" s="87"/>
      <c r="I301" s="87"/>
    </row>
    <row r="302" spans="1:9" s="178" customFormat="1">
      <c r="A302" s="177"/>
      <c r="B302" s="86"/>
      <c r="C302" s="87"/>
      <c r="D302" s="87"/>
      <c r="E302" s="87"/>
      <c r="F302" s="87"/>
      <c r="G302" s="87"/>
      <c r="H302" s="87"/>
      <c r="I302" s="87"/>
    </row>
    <row r="303" spans="1:9" s="178" customFormat="1">
      <c r="A303" s="177"/>
      <c r="B303" s="86"/>
      <c r="C303" s="87"/>
      <c r="D303" s="87"/>
      <c r="E303" s="87"/>
      <c r="F303" s="87"/>
      <c r="G303" s="87"/>
      <c r="H303" s="87"/>
      <c r="I303" s="87"/>
    </row>
    <row r="304" spans="1:9" s="178" customFormat="1">
      <c r="A304" s="177"/>
      <c r="B304" s="86"/>
      <c r="C304" s="87"/>
      <c r="D304" s="87"/>
      <c r="E304" s="87"/>
      <c r="F304" s="87"/>
      <c r="G304" s="87"/>
      <c r="H304" s="87"/>
      <c r="I304" s="87"/>
    </row>
    <row r="305" spans="1:9" s="178" customFormat="1">
      <c r="A305" s="177"/>
      <c r="B305" s="86"/>
      <c r="C305" s="87"/>
      <c r="D305" s="87"/>
      <c r="E305" s="87"/>
      <c r="F305" s="87"/>
      <c r="G305" s="87"/>
      <c r="H305" s="87"/>
      <c r="I305" s="87"/>
    </row>
    <row r="306" spans="1:9" s="178" customFormat="1">
      <c r="A306" s="177"/>
      <c r="B306" s="86"/>
      <c r="C306" s="87"/>
      <c r="D306" s="87"/>
      <c r="E306" s="87"/>
      <c r="F306" s="87"/>
      <c r="G306" s="87"/>
      <c r="H306" s="87"/>
      <c r="I306" s="87"/>
    </row>
    <row r="307" spans="1:9" s="178" customFormat="1">
      <c r="A307" s="177"/>
      <c r="B307" s="86"/>
      <c r="C307" s="87"/>
      <c r="D307" s="87"/>
      <c r="E307" s="87"/>
      <c r="F307" s="87"/>
      <c r="G307" s="87"/>
      <c r="H307" s="87"/>
      <c r="I307" s="87"/>
    </row>
    <row r="308" spans="1:9" s="178" customFormat="1">
      <c r="A308" s="177"/>
      <c r="B308" s="86"/>
      <c r="C308" s="87"/>
      <c r="D308" s="87"/>
      <c r="E308" s="87"/>
      <c r="F308" s="87"/>
      <c r="G308" s="87"/>
      <c r="H308" s="87"/>
      <c r="I308" s="87"/>
    </row>
    <row r="309" spans="1:9" s="178" customFormat="1">
      <c r="A309" s="177"/>
      <c r="B309" s="86"/>
      <c r="C309" s="87"/>
      <c r="D309" s="87"/>
      <c r="E309" s="87"/>
      <c r="F309" s="87"/>
      <c r="G309" s="87"/>
      <c r="H309" s="87"/>
      <c r="I309" s="87"/>
    </row>
    <row r="310" spans="1:9" s="178" customFormat="1">
      <c r="A310" s="177"/>
      <c r="B310" s="86"/>
      <c r="C310" s="87"/>
      <c r="D310" s="87"/>
      <c r="E310" s="87"/>
      <c r="F310" s="87"/>
      <c r="G310" s="87"/>
      <c r="H310" s="87"/>
      <c r="I310" s="87"/>
    </row>
    <row r="311" spans="1:9" s="178" customFormat="1">
      <c r="A311" s="177"/>
      <c r="B311" s="86"/>
      <c r="C311" s="87"/>
      <c r="D311" s="87"/>
      <c r="E311" s="87"/>
      <c r="F311" s="87"/>
      <c r="G311" s="87"/>
      <c r="H311" s="87"/>
      <c r="I311" s="87"/>
    </row>
    <row r="312" spans="1:9" s="178" customFormat="1">
      <c r="A312" s="177"/>
      <c r="B312" s="86"/>
      <c r="C312" s="87"/>
      <c r="D312" s="87"/>
      <c r="E312" s="87"/>
      <c r="F312" s="87"/>
      <c r="G312" s="87"/>
      <c r="H312" s="87"/>
      <c r="I312" s="87"/>
    </row>
    <row r="313" spans="1:9" s="178" customFormat="1">
      <c r="A313" s="177"/>
      <c r="B313" s="86"/>
      <c r="C313" s="87"/>
      <c r="D313" s="87"/>
      <c r="E313" s="87"/>
      <c r="F313" s="87"/>
      <c r="G313" s="87"/>
      <c r="H313" s="87"/>
      <c r="I313" s="87"/>
    </row>
    <row r="314" spans="1:9" s="178" customFormat="1">
      <c r="A314" s="177"/>
      <c r="B314" s="86"/>
      <c r="C314" s="87"/>
      <c r="D314" s="87"/>
      <c r="E314" s="87"/>
      <c r="F314" s="87"/>
      <c r="G314" s="87"/>
      <c r="H314" s="87"/>
      <c r="I314" s="87"/>
    </row>
    <row r="315" spans="1:9" s="178" customFormat="1">
      <c r="A315" s="177"/>
      <c r="B315" s="86"/>
      <c r="C315" s="87"/>
      <c r="D315" s="87"/>
      <c r="E315" s="87"/>
      <c r="F315" s="87"/>
      <c r="G315" s="87"/>
      <c r="H315" s="87"/>
      <c r="I315" s="87"/>
    </row>
    <row r="316" spans="1:9" s="178" customFormat="1">
      <c r="A316" s="177"/>
      <c r="B316" s="86"/>
      <c r="C316" s="87"/>
      <c r="D316" s="87"/>
      <c r="E316" s="87"/>
      <c r="F316" s="87"/>
      <c r="G316" s="87"/>
      <c r="H316" s="87"/>
      <c r="I316" s="87"/>
    </row>
    <row r="317" spans="1:9" s="178" customFormat="1">
      <c r="A317" s="177"/>
      <c r="B317" s="86"/>
      <c r="C317" s="87"/>
      <c r="D317" s="87"/>
      <c r="E317" s="87"/>
      <c r="F317" s="87"/>
      <c r="G317" s="87"/>
      <c r="H317" s="87"/>
      <c r="I317" s="87"/>
    </row>
    <row r="318" spans="1:9" s="178" customFormat="1">
      <c r="A318" s="177"/>
      <c r="B318" s="86"/>
      <c r="C318" s="87"/>
      <c r="D318" s="87"/>
      <c r="E318" s="87"/>
      <c r="F318" s="87"/>
      <c r="G318" s="87"/>
      <c r="H318" s="87"/>
      <c r="I318" s="87"/>
    </row>
    <row r="319" spans="1:9" s="178" customFormat="1">
      <c r="A319" s="177"/>
      <c r="B319" s="86"/>
      <c r="C319" s="87"/>
      <c r="D319" s="87"/>
      <c r="E319" s="87"/>
      <c r="F319" s="87"/>
      <c r="G319" s="87"/>
      <c r="H319" s="87"/>
      <c r="I319" s="87"/>
    </row>
    <row r="320" spans="1:9" s="178" customFormat="1">
      <c r="A320" s="177"/>
      <c r="B320" s="86"/>
      <c r="C320" s="87"/>
      <c r="D320" s="87"/>
      <c r="E320" s="87"/>
      <c r="F320" s="87"/>
      <c r="G320" s="87"/>
      <c r="H320" s="87"/>
      <c r="I320" s="87"/>
    </row>
    <row r="321" spans="1:9" s="178" customFormat="1">
      <c r="A321" s="177"/>
      <c r="B321" s="86"/>
      <c r="C321" s="87"/>
      <c r="D321" s="87"/>
      <c r="E321" s="87"/>
      <c r="F321" s="87"/>
      <c r="G321" s="87"/>
      <c r="H321" s="87"/>
      <c r="I321" s="87"/>
    </row>
    <row r="322" spans="1:9" s="178" customFormat="1">
      <c r="A322" s="177"/>
      <c r="B322" s="86"/>
      <c r="C322" s="87"/>
      <c r="D322" s="87"/>
      <c r="E322" s="87"/>
      <c r="F322" s="87"/>
      <c r="G322" s="87"/>
      <c r="H322" s="87"/>
      <c r="I322" s="87"/>
    </row>
    <row r="323" spans="1:9" s="178" customFormat="1">
      <c r="A323" s="177"/>
      <c r="B323" s="86"/>
      <c r="C323" s="87"/>
      <c r="D323" s="87"/>
      <c r="E323" s="87"/>
      <c r="F323" s="87"/>
      <c r="G323" s="87"/>
      <c r="H323" s="87"/>
      <c r="I323" s="87"/>
    </row>
    <row r="324" spans="1:9" s="178" customFormat="1">
      <c r="A324" s="177"/>
      <c r="B324" s="86"/>
      <c r="C324" s="87"/>
      <c r="D324" s="87"/>
      <c r="E324" s="87"/>
      <c r="F324" s="87"/>
      <c r="G324" s="87"/>
      <c r="H324" s="87"/>
      <c r="I324" s="87"/>
    </row>
    <row r="325" spans="1:9" s="178" customFormat="1">
      <c r="A325" s="177"/>
      <c r="B325" s="86"/>
      <c r="C325" s="87"/>
      <c r="D325" s="87"/>
      <c r="E325" s="87"/>
      <c r="F325" s="87"/>
      <c r="G325" s="87"/>
      <c r="H325" s="87"/>
      <c r="I325" s="87"/>
    </row>
    <row r="326" spans="1:9" s="178" customFormat="1">
      <c r="A326" s="177"/>
      <c r="B326" s="86"/>
      <c r="C326" s="87"/>
      <c r="D326" s="87"/>
      <c r="E326" s="87"/>
      <c r="F326" s="87"/>
      <c r="G326" s="87"/>
      <c r="H326" s="87"/>
      <c r="I326" s="87"/>
    </row>
    <row r="327" spans="1:9" s="178" customFormat="1">
      <c r="A327" s="177"/>
      <c r="B327" s="86"/>
      <c r="C327" s="87"/>
      <c r="D327" s="87"/>
      <c r="E327" s="87"/>
      <c r="F327" s="87"/>
      <c r="G327" s="87"/>
      <c r="H327" s="87"/>
      <c r="I327" s="87"/>
    </row>
    <row r="328" spans="1:9" s="178" customFormat="1">
      <c r="A328" s="177"/>
      <c r="B328" s="86"/>
      <c r="C328" s="87"/>
      <c r="D328" s="87"/>
      <c r="E328" s="87"/>
      <c r="F328" s="87"/>
      <c r="G328" s="87"/>
      <c r="H328" s="87"/>
      <c r="I328" s="87"/>
    </row>
    <row r="329" spans="1:9" s="178" customFormat="1">
      <c r="A329" s="177"/>
      <c r="B329" s="86"/>
      <c r="C329" s="87"/>
      <c r="D329" s="87"/>
      <c r="E329" s="87"/>
      <c r="F329" s="87"/>
      <c r="G329" s="87"/>
      <c r="H329" s="87"/>
      <c r="I329" s="87"/>
    </row>
    <row r="330" spans="1:9" s="178" customFormat="1">
      <c r="A330" s="177"/>
      <c r="B330" s="86"/>
      <c r="C330" s="87"/>
      <c r="D330" s="87"/>
      <c r="E330" s="87"/>
      <c r="F330" s="87"/>
      <c r="G330" s="87"/>
      <c r="H330" s="87"/>
      <c r="I330" s="87"/>
    </row>
    <row r="331" spans="1:9" s="178" customFormat="1">
      <c r="A331" s="177"/>
      <c r="B331" s="86"/>
      <c r="C331" s="87"/>
      <c r="D331" s="87"/>
      <c r="E331" s="87"/>
      <c r="F331" s="87"/>
      <c r="G331" s="87"/>
      <c r="H331" s="87"/>
      <c r="I331" s="87"/>
    </row>
    <row r="332" spans="1:9" s="178" customFormat="1">
      <c r="A332" s="177"/>
      <c r="B332" s="86"/>
      <c r="C332" s="87"/>
      <c r="D332" s="87"/>
      <c r="E332" s="87"/>
      <c r="F332" s="87"/>
      <c r="G332" s="87"/>
      <c r="H332" s="87"/>
      <c r="I332" s="87"/>
    </row>
    <row r="333" spans="1:9" s="178" customFormat="1">
      <c r="A333" s="177"/>
      <c r="B333" s="86"/>
      <c r="C333" s="87"/>
      <c r="D333" s="87"/>
      <c r="E333" s="87"/>
      <c r="F333" s="87"/>
      <c r="G333" s="87"/>
      <c r="H333" s="87"/>
      <c r="I333" s="87"/>
    </row>
    <row r="334" spans="1:9" s="178" customFormat="1">
      <c r="A334" s="177"/>
      <c r="B334" s="86"/>
      <c r="C334" s="87"/>
      <c r="D334" s="87"/>
      <c r="E334" s="87"/>
      <c r="F334" s="87"/>
      <c r="G334" s="87"/>
      <c r="H334" s="87"/>
      <c r="I334" s="87"/>
    </row>
    <row r="335" spans="1:9" s="178" customFormat="1">
      <c r="A335" s="177"/>
      <c r="B335" s="86"/>
      <c r="C335" s="87"/>
      <c r="D335" s="87"/>
      <c r="E335" s="87"/>
      <c r="F335" s="87"/>
      <c r="G335" s="87"/>
      <c r="H335" s="87"/>
      <c r="I335" s="87"/>
    </row>
    <row r="336" spans="1:9" s="178" customFormat="1">
      <c r="A336" s="177"/>
      <c r="B336" s="86"/>
      <c r="C336" s="87"/>
      <c r="D336" s="87"/>
      <c r="E336" s="87"/>
      <c r="F336" s="87"/>
      <c r="G336" s="87"/>
      <c r="H336" s="87"/>
      <c r="I336" s="87"/>
    </row>
    <row r="337" spans="1:9" s="178" customFormat="1">
      <c r="A337" s="177"/>
      <c r="B337" s="86"/>
      <c r="C337" s="87"/>
      <c r="D337" s="87"/>
      <c r="E337" s="87"/>
      <c r="F337" s="87"/>
      <c r="G337" s="87"/>
      <c r="H337" s="87"/>
      <c r="I337" s="87"/>
    </row>
    <row r="338" spans="1:9" s="178" customFormat="1">
      <c r="A338" s="177"/>
      <c r="B338" s="86"/>
      <c r="C338" s="87"/>
      <c r="D338" s="87"/>
      <c r="E338" s="87"/>
      <c r="F338" s="87"/>
      <c r="G338" s="87"/>
      <c r="H338" s="87"/>
      <c r="I338" s="87"/>
    </row>
    <row r="339" spans="1:9" s="178" customFormat="1">
      <c r="A339" s="177"/>
      <c r="B339" s="86"/>
      <c r="C339" s="87"/>
      <c r="D339" s="87"/>
      <c r="E339" s="87"/>
      <c r="F339" s="87"/>
      <c r="G339" s="87"/>
      <c r="H339" s="87"/>
      <c r="I339" s="87"/>
    </row>
    <row r="340" spans="1:9" s="178" customFormat="1">
      <c r="A340" s="177"/>
      <c r="B340" s="86"/>
      <c r="C340" s="87"/>
      <c r="D340" s="87"/>
      <c r="E340" s="87"/>
      <c r="F340" s="87"/>
      <c r="G340" s="87"/>
      <c r="H340" s="87"/>
      <c r="I340" s="87"/>
    </row>
    <row r="341" spans="1:9" s="178" customFormat="1">
      <c r="A341" s="177"/>
      <c r="B341" s="86"/>
      <c r="C341" s="87"/>
      <c r="D341" s="87"/>
      <c r="E341" s="87"/>
      <c r="F341" s="87"/>
      <c r="G341" s="87"/>
      <c r="H341" s="87"/>
      <c r="I341" s="87"/>
    </row>
    <row r="342" spans="1:9" s="178" customFormat="1">
      <c r="A342" s="177"/>
      <c r="B342" s="86"/>
      <c r="C342" s="87"/>
      <c r="D342" s="87"/>
      <c r="E342" s="87"/>
      <c r="F342" s="87"/>
      <c r="G342" s="87"/>
      <c r="H342" s="87"/>
      <c r="I342" s="87"/>
    </row>
    <row r="343" spans="1:9" s="178" customFormat="1">
      <c r="A343" s="177"/>
      <c r="B343" s="86"/>
      <c r="C343" s="87"/>
      <c r="D343" s="87"/>
      <c r="E343" s="87"/>
      <c r="F343" s="87"/>
      <c r="G343" s="87"/>
      <c r="H343" s="87"/>
      <c r="I343" s="87"/>
    </row>
    <row r="344" spans="1:9" s="178" customFormat="1">
      <c r="A344" s="177"/>
      <c r="B344" s="86"/>
      <c r="C344" s="87"/>
      <c r="D344" s="87"/>
      <c r="E344" s="87"/>
      <c r="F344" s="87"/>
      <c r="G344" s="87"/>
      <c r="H344" s="87"/>
      <c r="I344" s="87"/>
    </row>
    <row r="345" spans="1:9" s="178" customFormat="1">
      <c r="A345" s="177"/>
      <c r="B345" s="86"/>
      <c r="C345" s="87"/>
      <c r="D345" s="87"/>
      <c r="E345" s="87"/>
      <c r="F345" s="87"/>
      <c r="G345" s="87"/>
      <c r="H345" s="87"/>
      <c r="I345" s="87"/>
    </row>
    <row r="346" spans="1:9" s="178" customFormat="1">
      <c r="A346" s="177"/>
      <c r="B346" s="86"/>
      <c r="C346" s="87"/>
      <c r="D346" s="87"/>
      <c r="E346" s="87"/>
      <c r="F346" s="87"/>
      <c r="G346" s="87"/>
      <c r="H346" s="87"/>
      <c r="I346" s="87"/>
    </row>
    <row r="347" spans="1:9" s="178" customFormat="1">
      <c r="A347" s="177"/>
      <c r="B347" s="86"/>
      <c r="C347" s="87"/>
      <c r="D347" s="87"/>
      <c r="E347" s="87"/>
      <c r="F347" s="87"/>
      <c r="G347" s="87"/>
      <c r="H347" s="87"/>
      <c r="I347" s="87"/>
    </row>
    <row r="348" spans="1:9" s="178" customFormat="1">
      <c r="A348" s="177"/>
      <c r="B348" s="86"/>
      <c r="C348" s="87"/>
      <c r="D348" s="87"/>
      <c r="E348" s="87"/>
      <c r="F348" s="87"/>
      <c r="G348" s="87"/>
      <c r="H348" s="87"/>
      <c r="I348" s="87"/>
    </row>
    <row r="349" spans="1:9" s="178" customFormat="1">
      <c r="A349" s="177"/>
      <c r="B349" s="86"/>
      <c r="C349" s="87"/>
      <c r="D349" s="87"/>
      <c r="E349" s="87"/>
      <c r="F349" s="87"/>
      <c r="G349" s="87"/>
      <c r="H349" s="87"/>
      <c r="I349" s="87"/>
    </row>
    <row r="350" spans="1:9" s="178" customFormat="1">
      <c r="A350" s="177"/>
      <c r="B350" s="86"/>
      <c r="C350" s="87"/>
      <c r="D350" s="87"/>
      <c r="E350" s="87"/>
      <c r="F350" s="87"/>
      <c r="G350" s="87"/>
      <c r="H350" s="87"/>
      <c r="I350" s="87"/>
    </row>
    <row r="351" spans="1:9" s="178" customFormat="1">
      <c r="A351" s="177"/>
      <c r="B351" s="86"/>
      <c r="C351" s="87"/>
      <c r="D351" s="87"/>
      <c r="E351" s="87"/>
      <c r="F351" s="87"/>
      <c r="G351" s="87"/>
      <c r="H351" s="87"/>
      <c r="I351" s="87"/>
    </row>
    <row r="352" spans="1:9" s="178" customFormat="1">
      <c r="A352" s="177"/>
      <c r="B352" s="86"/>
      <c r="C352" s="87"/>
      <c r="D352" s="87"/>
      <c r="E352" s="87"/>
      <c r="F352" s="87"/>
      <c r="G352" s="87"/>
      <c r="H352" s="87"/>
      <c r="I352" s="87"/>
    </row>
    <row r="353" spans="1:9" s="178" customFormat="1">
      <c r="A353" s="177"/>
      <c r="B353" s="86"/>
      <c r="C353" s="87"/>
      <c r="D353" s="87"/>
      <c r="E353" s="87"/>
      <c r="F353" s="87"/>
      <c r="G353" s="87"/>
      <c r="H353" s="87"/>
      <c r="I353" s="87"/>
    </row>
    <row r="354" spans="1:9" s="178" customFormat="1">
      <c r="A354" s="177"/>
      <c r="B354" s="86"/>
      <c r="C354" s="87"/>
      <c r="D354" s="87"/>
      <c r="E354" s="87"/>
      <c r="F354" s="87"/>
      <c r="G354" s="87"/>
      <c r="H354" s="87"/>
      <c r="I354" s="87"/>
    </row>
    <row r="355" spans="1:9" s="178" customFormat="1">
      <c r="A355" s="177"/>
      <c r="B355" s="86"/>
      <c r="C355" s="87"/>
      <c r="D355" s="87"/>
      <c r="E355" s="87"/>
      <c r="F355" s="87"/>
      <c r="G355" s="87"/>
      <c r="H355" s="87"/>
      <c r="I355" s="87"/>
    </row>
    <row r="356" spans="1:9" s="178" customFormat="1">
      <c r="A356" s="177"/>
      <c r="B356" s="86"/>
      <c r="C356" s="87"/>
      <c r="D356" s="87"/>
      <c r="E356" s="87"/>
      <c r="F356" s="87"/>
      <c r="G356" s="87"/>
      <c r="H356" s="87"/>
      <c r="I356" s="87"/>
    </row>
    <row r="357" spans="1:9" s="178" customFormat="1">
      <c r="A357" s="177"/>
      <c r="B357" s="86"/>
      <c r="C357" s="87"/>
      <c r="D357" s="87"/>
      <c r="E357" s="87"/>
      <c r="F357" s="87"/>
      <c r="G357" s="87"/>
      <c r="H357" s="87"/>
      <c r="I357" s="87"/>
    </row>
    <row r="358" spans="1:9" s="178" customFormat="1">
      <c r="A358" s="177"/>
      <c r="B358" s="86"/>
      <c r="C358" s="87"/>
      <c r="D358" s="87"/>
      <c r="E358" s="87"/>
      <c r="F358" s="87"/>
      <c r="G358" s="87"/>
      <c r="H358" s="87"/>
      <c r="I358" s="87"/>
    </row>
    <row r="359" spans="1:9" s="178" customFormat="1">
      <c r="A359" s="177"/>
      <c r="B359" s="86"/>
      <c r="C359" s="87"/>
      <c r="D359" s="87"/>
      <c r="E359" s="87"/>
      <c r="F359" s="87"/>
      <c r="G359" s="87"/>
      <c r="H359" s="87"/>
      <c r="I359" s="87"/>
    </row>
    <row r="360" spans="1:9" s="178" customFormat="1">
      <c r="A360" s="177"/>
      <c r="B360" s="86"/>
      <c r="C360" s="87"/>
      <c r="D360" s="87"/>
      <c r="E360" s="87"/>
      <c r="F360" s="87"/>
      <c r="G360" s="87"/>
      <c r="H360" s="87"/>
      <c r="I360" s="87"/>
    </row>
    <row r="361" spans="1:9" s="178" customFormat="1">
      <c r="A361" s="177"/>
      <c r="B361" s="86"/>
      <c r="C361" s="87"/>
      <c r="D361" s="87"/>
      <c r="E361" s="87"/>
      <c r="F361" s="87"/>
      <c r="G361" s="87"/>
      <c r="H361" s="87"/>
      <c r="I361" s="87"/>
    </row>
    <row r="362" spans="1:9" s="178" customFormat="1">
      <c r="A362" s="177"/>
      <c r="B362" s="86"/>
      <c r="C362" s="87"/>
      <c r="D362" s="87"/>
      <c r="E362" s="87"/>
      <c r="F362" s="87"/>
      <c r="G362" s="87"/>
      <c r="H362" s="87"/>
      <c r="I362" s="87"/>
    </row>
    <row r="363" spans="1:9" s="178" customFormat="1">
      <c r="A363" s="177"/>
      <c r="B363" s="86"/>
      <c r="C363" s="87"/>
      <c r="D363" s="87"/>
      <c r="E363" s="87"/>
      <c r="F363" s="87"/>
      <c r="G363" s="87"/>
      <c r="H363" s="87"/>
      <c r="I363" s="87"/>
    </row>
    <row r="364" spans="1:9" s="178" customFormat="1">
      <c r="A364" s="177"/>
      <c r="B364" s="86"/>
      <c r="C364" s="87"/>
      <c r="D364" s="87"/>
      <c r="E364" s="87"/>
      <c r="F364" s="87"/>
      <c r="G364" s="87"/>
      <c r="H364" s="87"/>
      <c r="I364" s="87"/>
    </row>
    <row r="365" spans="1:9" s="178" customFormat="1">
      <c r="A365" s="177"/>
      <c r="B365" s="86"/>
      <c r="C365" s="87"/>
      <c r="D365" s="87"/>
      <c r="E365" s="87"/>
      <c r="F365" s="87"/>
      <c r="G365" s="87"/>
      <c r="H365" s="87"/>
      <c r="I365" s="87"/>
    </row>
    <row r="366" spans="1:9" s="178" customFormat="1">
      <c r="A366" s="177"/>
      <c r="B366" s="86"/>
      <c r="C366" s="87"/>
      <c r="D366" s="87"/>
      <c r="E366" s="87"/>
      <c r="F366" s="87"/>
      <c r="G366" s="87"/>
      <c r="H366" s="87"/>
      <c r="I366" s="87"/>
    </row>
    <row r="367" spans="1:9" s="178" customFormat="1">
      <c r="A367" s="177"/>
      <c r="B367" s="86"/>
      <c r="C367" s="87"/>
      <c r="D367" s="87"/>
      <c r="E367" s="87"/>
      <c r="F367" s="87"/>
      <c r="G367" s="87"/>
      <c r="H367" s="87"/>
      <c r="I367" s="87"/>
    </row>
    <row r="368" spans="1:9" s="178" customFormat="1">
      <c r="A368" s="177"/>
      <c r="B368" s="86"/>
      <c r="C368" s="87"/>
      <c r="D368" s="87"/>
      <c r="E368" s="87"/>
      <c r="F368" s="87"/>
      <c r="G368" s="87"/>
      <c r="H368" s="87"/>
      <c r="I368" s="87"/>
    </row>
    <row r="369" spans="1:9" s="178" customFormat="1">
      <c r="A369" s="177"/>
      <c r="B369" s="86"/>
      <c r="C369" s="87"/>
      <c r="D369" s="87"/>
      <c r="E369" s="87"/>
      <c r="F369" s="87"/>
      <c r="G369" s="87"/>
      <c r="H369" s="87"/>
      <c r="I369" s="87"/>
    </row>
    <row r="370" spans="1:9" s="178" customFormat="1">
      <c r="A370" s="177"/>
      <c r="B370" s="86"/>
      <c r="C370" s="87"/>
      <c r="D370" s="87"/>
      <c r="E370" s="87"/>
      <c r="F370" s="87"/>
      <c r="G370" s="87"/>
      <c r="H370" s="87"/>
      <c r="I370" s="87"/>
    </row>
    <row r="371" spans="1:9" s="178" customFormat="1">
      <c r="A371" s="177"/>
      <c r="B371" s="86"/>
      <c r="C371" s="87"/>
      <c r="D371" s="87"/>
      <c r="E371" s="87"/>
      <c r="F371" s="87"/>
      <c r="G371" s="87"/>
      <c r="H371" s="87"/>
      <c r="I371" s="87"/>
    </row>
    <row r="372" spans="1:9" s="178" customFormat="1">
      <c r="A372" s="177"/>
      <c r="B372" s="86"/>
      <c r="C372" s="87"/>
      <c r="D372" s="87"/>
      <c r="E372" s="87"/>
      <c r="F372" s="87"/>
      <c r="G372" s="87"/>
      <c r="H372" s="87"/>
      <c r="I372" s="87"/>
    </row>
    <row r="373" spans="1:9" s="178" customFormat="1">
      <c r="A373" s="177"/>
      <c r="B373" s="86"/>
      <c r="C373" s="87"/>
      <c r="D373" s="87"/>
      <c r="E373" s="87"/>
      <c r="F373" s="87"/>
      <c r="G373" s="87"/>
      <c r="H373" s="87"/>
      <c r="I373" s="87"/>
    </row>
    <row r="374" spans="1:9" s="178" customFormat="1">
      <c r="A374" s="177"/>
      <c r="B374" s="86"/>
      <c r="C374" s="87"/>
      <c r="D374" s="87"/>
      <c r="E374" s="87"/>
      <c r="F374" s="87"/>
      <c r="G374" s="87"/>
      <c r="H374" s="87"/>
      <c r="I374" s="87"/>
    </row>
    <row r="375" spans="1:9" s="178" customFormat="1">
      <c r="A375" s="177"/>
      <c r="B375" s="86"/>
      <c r="C375" s="87"/>
      <c r="D375" s="87"/>
      <c r="E375" s="87"/>
      <c r="F375" s="87"/>
      <c r="G375" s="87"/>
      <c r="H375" s="87"/>
      <c r="I375" s="87"/>
    </row>
    <row r="376" spans="1:9" s="178" customFormat="1">
      <c r="A376" s="177"/>
      <c r="B376" s="86"/>
      <c r="C376" s="87"/>
      <c r="D376" s="87"/>
      <c r="E376" s="87"/>
      <c r="F376" s="87"/>
      <c r="G376" s="87"/>
      <c r="H376" s="87"/>
      <c r="I376" s="87"/>
    </row>
    <row r="377" spans="1:9" s="178" customFormat="1">
      <c r="A377" s="177"/>
      <c r="B377" s="86"/>
      <c r="C377" s="87"/>
      <c r="D377" s="87"/>
      <c r="E377" s="87"/>
      <c r="F377" s="87"/>
      <c r="G377" s="87"/>
      <c r="H377" s="87"/>
      <c r="I377" s="87"/>
    </row>
    <row r="378" spans="1:9" s="178" customFormat="1">
      <c r="A378" s="177"/>
      <c r="B378" s="86"/>
      <c r="C378" s="87"/>
      <c r="D378" s="87"/>
      <c r="E378" s="87"/>
      <c r="F378" s="87"/>
      <c r="G378" s="87"/>
      <c r="H378" s="87"/>
      <c r="I378" s="87"/>
    </row>
    <row r="379" spans="1:9" s="178" customFormat="1">
      <c r="A379" s="177"/>
      <c r="B379" s="86"/>
      <c r="C379" s="87"/>
      <c r="D379" s="87"/>
      <c r="E379" s="87"/>
      <c r="F379" s="87"/>
      <c r="G379" s="87"/>
      <c r="H379" s="87"/>
      <c r="I379" s="87"/>
    </row>
    <row r="380" spans="1:9" s="178" customFormat="1">
      <c r="A380" s="177"/>
      <c r="B380" s="86"/>
      <c r="C380" s="87"/>
      <c r="D380" s="87"/>
      <c r="E380" s="87"/>
      <c r="F380" s="87"/>
      <c r="G380" s="87"/>
      <c r="H380" s="87"/>
      <c r="I380" s="87"/>
    </row>
    <row r="381" spans="1:9" s="178" customFormat="1">
      <c r="A381" s="177"/>
      <c r="B381" s="86"/>
      <c r="C381" s="87"/>
      <c r="D381" s="87"/>
      <c r="E381" s="87"/>
      <c r="F381" s="87"/>
      <c r="G381" s="87"/>
      <c r="H381" s="87"/>
      <c r="I381" s="87"/>
    </row>
    <row r="382" spans="1:9" s="178" customFormat="1">
      <c r="A382" s="177"/>
      <c r="B382" s="86"/>
      <c r="C382" s="87"/>
      <c r="D382" s="87"/>
      <c r="E382" s="87"/>
      <c r="F382" s="87"/>
      <c r="G382" s="87"/>
      <c r="H382" s="87"/>
      <c r="I382" s="87"/>
    </row>
    <row r="383" spans="1:9" s="178" customFormat="1">
      <c r="A383" s="177"/>
      <c r="B383" s="86"/>
      <c r="C383" s="87"/>
      <c r="D383" s="87"/>
      <c r="E383" s="87"/>
      <c r="F383" s="87"/>
      <c r="G383" s="87"/>
      <c r="H383" s="87"/>
      <c r="I383" s="87"/>
    </row>
    <row r="384" spans="1:9" s="178" customFormat="1">
      <c r="A384" s="177"/>
      <c r="B384" s="86"/>
      <c r="C384" s="87"/>
      <c r="D384" s="87"/>
      <c r="E384" s="87"/>
      <c r="F384" s="87"/>
      <c r="G384" s="87"/>
      <c r="H384" s="87"/>
      <c r="I384" s="87"/>
    </row>
    <row r="385" spans="1:9" s="178" customFormat="1">
      <c r="A385" s="177"/>
      <c r="B385" s="86"/>
      <c r="C385" s="87"/>
      <c r="D385" s="87"/>
      <c r="E385" s="87"/>
      <c r="F385" s="87"/>
      <c r="G385" s="87"/>
      <c r="H385" s="87"/>
      <c r="I385" s="87"/>
    </row>
    <row r="386" spans="1:9" s="178" customFormat="1">
      <c r="A386" s="177"/>
      <c r="B386" s="86"/>
      <c r="C386" s="87"/>
      <c r="D386" s="87"/>
      <c r="E386" s="87"/>
      <c r="F386" s="87"/>
      <c r="G386" s="87"/>
      <c r="H386" s="87"/>
      <c r="I386" s="87"/>
    </row>
    <row r="387" spans="1:9" s="178" customFormat="1">
      <c r="A387" s="177"/>
      <c r="B387" s="86"/>
      <c r="C387" s="87"/>
      <c r="D387" s="87"/>
      <c r="E387" s="87"/>
      <c r="F387" s="87"/>
      <c r="G387" s="87"/>
      <c r="H387" s="87"/>
      <c r="I387" s="87"/>
    </row>
    <row r="388" spans="1:9" s="178" customFormat="1">
      <c r="A388" s="177"/>
      <c r="B388" s="86"/>
      <c r="C388" s="87"/>
      <c r="D388" s="87"/>
      <c r="E388" s="87"/>
      <c r="F388" s="87"/>
      <c r="G388" s="87"/>
      <c r="H388" s="87"/>
      <c r="I388" s="87"/>
    </row>
    <row r="389" spans="1:9" s="178" customFormat="1">
      <c r="A389" s="177"/>
      <c r="B389" s="86"/>
      <c r="C389" s="87"/>
      <c r="D389" s="87"/>
      <c r="E389" s="87"/>
      <c r="F389" s="87"/>
      <c r="G389" s="87"/>
      <c r="H389" s="87"/>
      <c r="I389" s="87"/>
    </row>
    <row r="390" spans="1:9" s="178" customFormat="1">
      <c r="A390" s="177"/>
      <c r="B390" s="86"/>
      <c r="C390" s="87"/>
      <c r="D390" s="87"/>
      <c r="E390" s="87"/>
      <c r="F390" s="87"/>
      <c r="G390" s="87"/>
      <c r="H390" s="87"/>
      <c r="I390" s="87"/>
    </row>
    <row r="391" spans="1:9" s="178" customFormat="1">
      <c r="A391" s="177"/>
      <c r="B391" s="86"/>
      <c r="C391" s="87"/>
      <c r="D391" s="87"/>
      <c r="E391" s="87"/>
      <c r="F391" s="87"/>
      <c r="G391" s="87"/>
      <c r="H391" s="87"/>
      <c r="I391" s="87"/>
    </row>
    <row r="392" spans="1:9" s="178" customFormat="1">
      <c r="A392" s="177"/>
      <c r="B392" s="86"/>
      <c r="C392" s="87"/>
      <c r="D392" s="87"/>
      <c r="E392" s="87"/>
      <c r="F392" s="87"/>
      <c r="G392" s="87"/>
      <c r="H392" s="87"/>
      <c r="I392" s="87"/>
    </row>
    <row r="393" spans="1:9" s="178" customFormat="1">
      <c r="A393" s="177"/>
      <c r="B393" s="86"/>
      <c r="C393" s="87"/>
      <c r="D393" s="87"/>
      <c r="E393" s="87"/>
      <c r="F393" s="87"/>
      <c r="G393" s="87"/>
      <c r="H393" s="87"/>
      <c r="I393" s="87"/>
    </row>
    <row r="394" spans="1:9" s="178" customFormat="1">
      <c r="A394" s="177"/>
      <c r="B394" s="86"/>
      <c r="C394" s="87"/>
      <c r="D394" s="87"/>
      <c r="E394" s="87"/>
      <c r="F394" s="87"/>
      <c r="G394" s="87"/>
      <c r="H394" s="87"/>
      <c r="I394" s="87"/>
    </row>
    <row r="395" spans="1:9" s="178" customFormat="1">
      <c r="A395" s="177"/>
      <c r="B395" s="86"/>
      <c r="C395" s="87"/>
      <c r="D395" s="87"/>
      <c r="E395" s="87"/>
      <c r="F395" s="87"/>
      <c r="G395" s="87"/>
      <c r="H395" s="87"/>
      <c r="I395" s="87"/>
    </row>
    <row r="396" spans="1:9" s="178" customFormat="1">
      <c r="A396" s="177"/>
      <c r="B396" s="86"/>
      <c r="C396" s="87"/>
      <c r="D396" s="87"/>
      <c r="E396" s="87"/>
      <c r="F396" s="87"/>
      <c r="G396" s="87"/>
      <c r="H396" s="87"/>
      <c r="I396" s="87"/>
    </row>
    <row r="397" spans="1:9" s="178" customFormat="1">
      <c r="A397" s="177"/>
      <c r="B397" s="86"/>
      <c r="C397" s="87"/>
      <c r="D397" s="87"/>
      <c r="E397" s="87"/>
      <c r="F397" s="87"/>
      <c r="G397" s="87"/>
      <c r="H397" s="87"/>
      <c r="I397" s="87"/>
    </row>
    <row r="398" spans="1:9" s="178" customFormat="1">
      <c r="A398" s="177"/>
      <c r="B398" s="86"/>
      <c r="C398" s="87"/>
      <c r="D398" s="87"/>
      <c r="E398" s="87"/>
      <c r="F398" s="87"/>
      <c r="G398" s="87"/>
      <c r="H398" s="87"/>
      <c r="I398" s="87"/>
    </row>
    <row r="399" spans="1:9" s="178" customFormat="1">
      <c r="A399" s="177"/>
      <c r="B399" s="86"/>
      <c r="C399" s="87"/>
      <c r="D399" s="87"/>
      <c r="E399" s="87"/>
      <c r="F399" s="87"/>
      <c r="G399" s="87"/>
      <c r="H399" s="87"/>
      <c r="I399" s="87"/>
    </row>
    <row r="400" spans="1:9" s="178" customFormat="1">
      <c r="A400" s="177"/>
      <c r="B400" s="86"/>
      <c r="C400" s="87"/>
      <c r="D400" s="87"/>
      <c r="E400" s="87"/>
      <c r="F400" s="87"/>
      <c r="G400" s="87"/>
      <c r="H400" s="87"/>
      <c r="I400" s="87"/>
    </row>
    <row r="401" spans="1:9" s="178" customFormat="1">
      <c r="A401" s="177"/>
      <c r="B401" s="86"/>
      <c r="C401" s="87"/>
      <c r="D401" s="87"/>
      <c r="E401" s="87"/>
      <c r="F401" s="87"/>
      <c r="G401" s="87"/>
      <c r="H401" s="87"/>
      <c r="I401" s="87"/>
    </row>
    <row r="402" spans="1:9" s="178" customFormat="1">
      <c r="A402" s="177"/>
      <c r="B402" s="86"/>
      <c r="C402" s="87"/>
      <c r="D402" s="87"/>
      <c r="E402" s="87"/>
      <c r="F402" s="87"/>
      <c r="G402" s="87"/>
      <c r="H402" s="87"/>
      <c r="I402" s="87"/>
    </row>
    <row r="403" spans="1:9" s="178" customFormat="1">
      <c r="A403" s="177"/>
      <c r="B403" s="86"/>
      <c r="C403" s="87"/>
      <c r="D403" s="87"/>
      <c r="E403" s="87"/>
      <c r="F403" s="87"/>
      <c r="G403" s="87"/>
      <c r="H403" s="87"/>
      <c r="I403" s="87"/>
    </row>
    <row r="404" spans="1:9" s="178" customFormat="1">
      <c r="A404" s="177"/>
      <c r="B404" s="86"/>
      <c r="C404" s="87"/>
      <c r="D404" s="87"/>
      <c r="E404" s="87"/>
      <c r="F404" s="87"/>
      <c r="G404" s="87"/>
      <c r="H404" s="87"/>
      <c r="I404" s="87"/>
    </row>
    <row r="405" spans="1:9" s="178" customFormat="1">
      <c r="A405" s="177"/>
      <c r="B405" s="86"/>
      <c r="C405" s="87"/>
      <c r="D405" s="87"/>
      <c r="E405" s="87"/>
      <c r="F405" s="87"/>
      <c r="G405" s="87"/>
      <c r="H405" s="87"/>
      <c r="I405" s="87"/>
    </row>
    <row r="406" spans="1:9" s="178" customFormat="1">
      <c r="A406" s="177"/>
      <c r="B406" s="86"/>
      <c r="C406" s="87"/>
      <c r="D406" s="87"/>
      <c r="E406" s="87"/>
      <c r="F406" s="87"/>
      <c r="G406" s="87"/>
      <c r="H406" s="87"/>
      <c r="I406" s="87"/>
    </row>
    <row r="407" spans="1:9" s="178" customFormat="1">
      <c r="A407" s="177"/>
      <c r="B407" s="86"/>
      <c r="C407" s="87"/>
      <c r="D407" s="87"/>
      <c r="E407" s="87"/>
      <c r="F407" s="87"/>
      <c r="G407" s="87"/>
      <c r="H407" s="87"/>
      <c r="I407" s="87"/>
    </row>
    <row r="408" spans="1:9" s="178" customFormat="1">
      <c r="A408" s="177"/>
      <c r="B408" s="86"/>
      <c r="C408" s="87"/>
      <c r="D408" s="87"/>
      <c r="E408" s="87"/>
      <c r="F408" s="87"/>
      <c r="G408" s="87"/>
      <c r="H408" s="87"/>
      <c r="I408" s="87"/>
    </row>
    <row r="409" spans="1:9" s="178" customFormat="1">
      <c r="A409" s="177"/>
      <c r="B409" s="86"/>
      <c r="C409" s="87"/>
      <c r="D409" s="87"/>
      <c r="E409" s="87"/>
      <c r="F409" s="87"/>
      <c r="G409" s="87"/>
      <c r="H409" s="87"/>
      <c r="I409" s="87"/>
    </row>
    <row r="410" spans="1:9" s="178" customFormat="1">
      <c r="A410" s="177"/>
      <c r="B410" s="86"/>
      <c r="C410" s="87"/>
      <c r="D410" s="87"/>
      <c r="E410" s="87"/>
      <c r="F410" s="87"/>
      <c r="G410" s="87"/>
      <c r="H410" s="87"/>
      <c r="I410" s="87"/>
    </row>
    <row r="411" spans="1:9" s="178" customFormat="1">
      <c r="A411" s="177"/>
      <c r="B411" s="86"/>
      <c r="C411" s="87"/>
      <c r="D411" s="87"/>
      <c r="E411" s="87"/>
      <c r="F411" s="87"/>
      <c r="G411" s="87"/>
      <c r="H411" s="87"/>
      <c r="I411" s="87"/>
    </row>
    <row r="412" spans="1:9" s="178" customFormat="1">
      <c r="A412" s="177"/>
      <c r="B412" s="86"/>
      <c r="C412" s="87"/>
      <c r="D412" s="87"/>
      <c r="E412" s="87"/>
      <c r="F412" s="87"/>
      <c r="G412" s="87"/>
      <c r="H412" s="87"/>
      <c r="I412" s="87"/>
    </row>
    <row r="413" spans="1:9" s="178" customFormat="1">
      <c r="A413" s="177"/>
      <c r="B413" s="86"/>
      <c r="C413" s="87"/>
      <c r="D413" s="87"/>
      <c r="E413" s="87"/>
      <c r="F413" s="87"/>
      <c r="G413" s="87"/>
      <c r="H413" s="87"/>
      <c r="I413" s="87"/>
    </row>
    <row r="414" spans="1:9" s="178" customFormat="1">
      <c r="A414" s="177"/>
      <c r="B414" s="86"/>
      <c r="C414" s="87"/>
      <c r="D414" s="87"/>
      <c r="E414" s="87"/>
      <c r="F414" s="87"/>
      <c r="G414" s="87"/>
      <c r="H414" s="87"/>
      <c r="I414" s="87"/>
    </row>
    <row r="415" spans="1:9" s="178" customFormat="1">
      <c r="A415" s="177"/>
      <c r="B415" s="86"/>
      <c r="C415" s="87"/>
      <c r="D415" s="87"/>
      <c r="E415" s="87"/>
      <c r="F415" s="87"/>
      <c r="G415" s="87"/>
      <c r="H415" s="87"/>
      <c r="I415" s="87"/>
    </row>
    <row r="416" spans="1:9" s="178" customFormat="1">
      <c r="A416" s="177"/>
      <c r="B416" s="86"/>
      <c r="C416" s="87"/>
      <c r="D416" s="87"/>
      <c r="E416" s="87"/>
      <c r="F416" s="87"/>
      <c r="G416" s="87"/>
      <c r="H416" s="87"/>
      <c r="I416" s="87"/>
    </row>
    <row r="417" spans="1:9" s="178" customFormat="1">
      <c r="A417" s="177"/>
      <c r="B417" s="86"/>
      <c r="C417" s="87"/>
      <c r="D417" s="87"/>
      <c r="E417" s="87"/>
      <c r="F417" s="87"/>
      <c r="G417" s="87"/>
      <c r="H417" s="87"/>
      <c r="I417" s="87"/>
    </row>
    <row r="418" spans="1:9" s="178" customFormat="1">
      <c r="A418" s="177"/>
      <c r="B418" s="86"/>
      <c r="C418" s="87"/>
      <c r="D418" s="87"/>
      <c r="E418" s="87"/>
      <c r="F418" s="87"/>
      <c r="G418" s="87"/>
      <c r="H418" s="87"/>
      <c r="I418" s="87"/>
    </row>
    <row r="419" spans="1:9" s="178" customFormat="1">
      <c r="A419" s="177"/>
      <c r="B419" s="86"/>
      <c r="C419" s="87"/>
      <c r="D419" s="87"/>
      <c r="E419" s="87"/>
      <c r="F419" s="87"/>
      <c r="G419" s="87"/>
      <c r="H419" s="87"/>
      <c r="I419" s="87"/>
    </row>
    <row r="420" spans="1:9" s="178" customFormat="1">
      <c r="A420" s="177"/>
      <c r="B420" s="86"/>
      <c r="C420" s="87"/>
      <c r="D420" s="87"/>
      <c r="E420" s="87"/>
      <c r="F420" s="87"/>
      <c r="G420" s="87"/>
      <c r="H420" s="87"/>
      <c r="I420" s="87"/>
    </row>
    <row r="421" spans="1:9" s="178" customFormat="1">
      <c r="A421" s="177"/>
      <c r="B421" s="86"/>
      <c r="C421" s="87"/>
      <c r="D421" s="87"/>
      <c r="E421" s="87"/>
      <c r="F421" s="87"/>
      <c r="G421" s="87"/>
      <c r="H421" s="87"/>
      <c r="I421" s="87"/>
    </row>
    <row r="422" spans="1:9" s="178" customFormat="1">
      <c r="A422" s="177"/>
      <c r="B422" s="86"/>
      <c r="C422" s="87"/>
      <c r="D422" s="87"/>
      <c r="E422" s="87"/>
      <c r="F422" s="87"/>
      <c r="G422" s="87"/>
      <c r="H422" s="87"/>
      <c r="I422" s="87"/>
    </row>
    <row r="423" spans="1:9" s="178" customFormat="1">
      <c r="A423" s="177"/>
      <c r="B423" s="86"/>
      <c r="C423" s="87"/>
      <c r="D423" s="87"/>
      <c r="E423" s="87"/>
      <c r="F423" s="87"/>
      <c r="G423" s="87"/>
      <c r="H423" s="87"/>
      <c r="I423" s="87"/>
    </row>
    <row r="424" spans="1:9" s="178" customFormat="1">
      <c r="A424" s="177"/>
      <c r="B424" s="86"/>
      <c r="C424" s="87"/>
      <c r="D424" s="87"/>
      <c r="E424" s="87"/>
      <c r="F424" s="87"/>
      <c r="G424" s="87"/>
      <c r="H424" s="87"/>
      <c r="I424" s="87"/>
    </row>
    <row r="425" spans="1:9" s="178" customFormat="1">
      <c r="A425" s="177"/>
      <c r="B425" s="86"/>
      <c r="C425" s="87"/>
      <c r="D425" s="87"/>
      <c r="E425" s="87"/>
      <c r="F425" s="87"/>
      <c r="G425" s="87"/>
      <c r="H425" s="87"/>
      <c r="I425" s="87"/>
    </row>
    <row r="426" spans="1:9" s="178" customFormat="1">
      <c r="A426" s="177"/>
      <c r="B426" s="86"/>
      <c r="C426" s="87"/>
      <c r="D426" s="87"/>
      <c r="E426" s="87"/>
      <c r="F426" s="87"/>
      <c r="G426" s="87"/>
      <c r="H426" s="87"/>
      <c r="I426" s="87"/>
    </row>
    <row r="427" spans="1:9" s="178" customFormat="1">
      <c r="A427" s="177"/>
      <c r="B427" s="86"/>
      <c r="C427" s="87"/>
      <c r="D427" s="87"/>
      <c r="E427" s="87"/>
      <c r="F427" s="87"/>
      <c r="G427" s="87"/>
      <c r="H427" s="87"/>
      <c r="I427" s="87"/>
    </row>
    <row r="428" spans="1:9" s="178" customFormat="1">
      <c r="A428" s="177"/>
      <c r="B428" s="86"/>
      <c r="C428" s="87"/>
      <c r="D428" s="87"/>
      <c r="E428" s="87"/>
      <c r="F428" s="87"/>
      <c r="G428" s="87"/>
      <c r="H428" s="87"/>
      <c r="I428" s="87"/>
    </row>
    <row r="429" spans="1:9" s="178" customFormat="1">
      <c r="A429" s="177"/>
      <c r="B429" s="86"/>
      <c r="C429" s="87"/>
      <c r="D429" s="87"/>
      <c r="E429" s="87"/>
      <c r="F429" s="87"/>
      <c r="G429" s="87"/>
      <c r="H429" s="87"/>
      <c r="I429" s="87"/>
    </row>
    <row r="430" spans="1:9" s="178" customFormat="1">
      <c r="A430" s="177"/>
      <c r="B430" s="86"/>
      <c r="C430" s="87"/>
      <c r="D430" s="87"/>
      <c r="E430" s="87"/>
      <c r="F430" s="87"/>
      <c r="G430" s="87"/>
      <c r="H430" s="87"/>
      <c r="I430" s="87"/>
    </row>
    <row r="431" spans="1:9" s="178" customFormat="1">
      <c r="A431" s="177"/>
      <c r="B431" s="86"/>
      <c r="C431" s="87"/>
      <c r="D431" s="87"/>
      <c r="E431" s="87"/>
      <c r="F431" s="87"/>
      <c r="G431" s="87"/>
      <c r="H431" s="87"/>
      <c r="I431" s="87"/>
    </row>
    <row r="432" spans="1:9" s="178" customFormat="1">
      <c r="A432" s="177"/>
      <c r="B432" s="86"/>
      <c r="C432" s="87"/>
      <c r="D432" s="87"/>
      <c r="E432" s="87"/>
      <c r="F432" s="87"/>
      <c r="G432" s="87"/>
      <c r="H432" s="87"/>
      <c r="I432" s="87"/>
    </row>
    <row r="433" spans="1:9" s="178" customFormat="1">
      <c r="A433" s="177"/>
      <c r="B433" s="86"/>
      <c r="C433" s="87"/>
      <c r="D433" s="87"/>
      <c r="E433" s="87"/>
      <c r="F433" s="87"/>
      <c r="G433" s="87"/>
      <c r="H433" s="87"/>
      <c r="I433" s="87"/>
    </row>
    <row r="434" spans="1:9" s="178" customFormat="1">
      <c r="A434" s="177"/>
      <c r="B434" s="86"/>
      <c r="C434" s="87"/>
      <c r="D434" s="87"/>
      <c r="E434" s="87"/>
      <c r="F434" s="87"/>
      <c r="G434" s="87"/>
      <c r="H434" s="87"/>
      <c r="I434" s="87"/>
    </row>
    <row r="435" spans="1:9" s="178" customFormat="1">
      <c r="A435" s="177"/>
      <c r="B435" s="86"/>
      <c r="C435" s="87"/>
      <c r="D435" s="87"/>
      <c r="E435" s="87"/>
      <c r="F435" s="87"/>
      <c r="G435" s="87"/>
      <c r="H435" s="87"/>
      <c r="I435" s="87"/>
    </row>
    <row r="436" spans="1:9" s="178" customFormat="1">
      <c r="A436" s="177"/>
      <c r="B436" s="86"/>
      <c r="C436" s="87"/>
      <c r="D436" s="87"/>
      <c r="E436" s="87"/>
      <c r="F436" s="87"/>
      <c r="G436" s="87"/>
      <c r="H436" s="87"/>
      <c r="I436" s="87"/>
    </row>
    <row r="437" spans="1:9" s="178" customFormat="1">
      <c r="A437" s="177"/>
      <c r="B437" s="86"/>
      <c r="C437" s="87"/>
      <c r="D437" s="87"/>
      <c r="E437" s="87"/>
      <c r="F437" s="87"/>
      <c r="G437" s="87"/>
      <c r="H437" s="87"/>
      <c r="I437" s="87"/>
    </row>
    <row r="438" spans="1:9" s="178" customFormat="1">
      <c r="A438" s="177"/>
      <c r="B438" s="86"/>
      <c r="C438" s="87"/>
      <c r="D438" s="87"/>
      <c r="E438" s="87"/>
      <c r="F438" s="87"/>
      <c r="G438" s="87"/>
      <c r="H438" s="87"/>
      <c r="I438" s="87"/>
    </row>
    <row r="439" spans="1:9" s="178" customFormat="1">
      <c r="A439" s="177"/>
      <c r="B439" s="86"/>
      <c r="C439" s="87"/>
      <c r="D439" s="87"/>
      <c r="E439" s="87"/>
      <c r="F439" s="87"/>
      <c r="G439" s="87"/>
      <c r="H439" s="87"/>
      <c r="I439" s="87"/>
    </row>
    <row r="440" spans="1:9" s="178" customFormat="1">
      <c r="A440" s="177"/>
      <c r="B440" s="86"/>
      <c r="C440" s="87"/>
      <c r="D440" s="87"/>
      <c r="E440" s="87"/>
      <c r="F440" s="87"/>
      <c r="G440" s="87"/>
      <c r="H440" s="87"/>
      <c r="I440" s="87"/>
    </row>
    <row r="441" spans="1:9" s="178" customFormat="1">
      <c r="A441" s="177"/>
      <c r="B441" s="86"/>
      <c r="C441" s="87"/>
      <c r="D441" s="87"/>
      <c r="E441" s="87"/>
      <c r="F441" s="87"/>
      <c r="G441" s="87"/>
      <c r="H441" s="87"/>
      <c r="I441" s="87"/>
    </row>
    <row r="442" spans="1:9" s="178" customFormat="1">
      <c r="A442" s="177"/>
      <c r="B442" s="86"/>
      <c r="C442" s="87"/>
      <c r="D442" s="87"/>
      <c r="E442" s="87"/>
      <c r="F442" s="87"/>
      <c r="G442" s="87"/>
      <c r="H442" s="87"/>
      <c r="I442" s="87"/>
    </row>
    <row r="443" spans="1:9" s="178" customFormat="1">
      <c r="A443" s="177"/>
      <c r="B443" s="86"/>
      <c r="C443" s="87"/>
      <c r="D443" s="87"/>
      <c r="E443" s="87"/>
      <c r="F443" s="87"/>
      <c r="G443" s="87"/>
      <c r="H443" s="87"/>
      <c r="I443" s="87"/>
    </row>
    <row r="444" spans="1:9" s="178" customFormat="1">
      <c r="A444" s="177"/>
      <c r="B444" s="86"/>
      <c r="C444" s="87"/>
      <c r="D444" s="87"/>
      <c r="E444" s="87"/>
      <c r="F444" s="87"/>
      <c r="G444" s="87"/>
      <c r="H444" s="87"/>
      <c r="I444" s="87"/>
    </row>
    <row r="445" spans="1:9" s="178" customFormat="1">
      <c r="A445" s="177"/>
      <c r="B445" s="86"/>
      <c r="C445" s="87"/>
      <c r="D445" s="87"/>
      <c r="E445" s="87"/>
      <c r="F445" s="87"/>
      <c r="G445" s="87"/>
      <c r="H445" s="87"/>
      <c r="I445" s="87"/>
    </row>
    <row r="446" spans="1:9" s="178" customFormat="1">
      <c r="A446" s="177"/>
      <c r="B446" s="86"/>
      <c r="C446" s="87"/>
      <c r="D446" s="87"/>
      <c r="E446" s="87"/>
      <c r="F446" s="87"/>
      <c r="G446" s="87"/>
      <c r="H446" s="87"/>
      <c r="I446" s="87"/>
    </row>
    <row r="447" spans="1:9" s="178" customFormat="1">
      <c r="A447" s="177"/>
      <c r="B447" s="86"/>
      <c r="C447" s="87"/>
      <c r="D447" s="87"/>
      <c r="E447" s="87"/>
      <c r="F447" s="87"/>
      <c r="G447" s="87"/>
      <c r="H447" s="87"/>
      <c r="I447" s="87"/>
    </row>
    <row r="448" spans="1:9" s="178" customFormat="1">
      <c r="A448" s="177"/>
      <c r="B448" s="86"/>
      <c r="C448" s="87"/>
      <c r="D448" s="87"/>
      <c r="E448" s="87"/>
      <c r="F448" s="87"/>
      <c r="G448" s="87"/>
      <c r="H448" s="87"/>
      <c r="I448" s="87"/>
    </row>
    <row r="449" spans="1:9" s="178" customFormat="1">
      <c r="A449" s="177"/>
      <c r="B449" s="86"/>
      <c r="C449" s="87"/>
      <c r="D449" s="87"/>
      <c r="E449" s="87"/>
      <c r="F449" s="87"/>
      <c r="G449" s="87"/>
      <c r="H449" s="87"/>
      <c r="I449" s="87"/>
    </row>
    <row r="450" spans="1:9" s="178" customFormat="1">
      <c r="A450" s="177"/>
      <c r="B450" s="86"/>
      <c r="C450" s="87"/>
      <c r="D450" s="87"/>
      <c r="E450" s="87"/>
      <c r="F450" s="87"/>
      <c r="G450" s="87"/>
      <c r="H450" s="87"/>
      <c r="I450" s="87"/>
    </row>
    <row r="451" spans="1:9" s="178" customFormat="1">
      <c r="A451" s="177"/>
      <c r="B451" s="86"/>
      <c r="C451" s="87"/>
      <c r="D451" s="87"/>
      <c r="E451" s="87"/>
      <c r="F451" s="87"/>
      <c r="G451" s="87"/>
      <c r="H451" s="87"/>
      <c r="I451" s="87"/>
    </row>
    <row r="452" spans="1:9" s="178" customFormat="1">
      <c r="A452" s="177"/>
      <c r="B452" s="86"/>
      <c r="C452" s="87"/>
      <c r="D452" s="87"/>
      <c r="E452" s="87"/>
      <c r="F452" s="87"/>
      <c r="G452" s="87"/>
      <c r="H452" s="87"/>
      <c r="I452" s="87"/>
    </row>
    <row r="453" spans="1:9" s="178" customFormat="1">
      <c r="A453" s="177"/>
      <c r="B453" s="86"/>
      <c r="C453" s="87"/>
      <c r="D453" s="87"/>
      <c r="E453" s="87"/>
      <c r="F453" s="87"/>
      <c r="G453" s="87"/>
      <c r="H453" s="87"/>
      <c r="I453" s="87"/>
    </row>
    <row r="454" spans="1:9" s="178" customFormat="1">
      <c r="A454" s="177"/>
      <c r="B454" s="86"/>
      <c r="C454" s="87"/>
      <c r="D454" s="87"/>
      <c r="E454" s="87"/>
      <c r="F454" s="87"/>
      <c r="G454" s="87"/>
      <c r="H454" s="87"/>
      <c r="I454" s="87"/>
    </row>
    <row r="455" spans="1:9" s="178" customFormat="1">
      <c r="A455" s="177"/>
      <c r="B455" s="86"/>
      <c r="C455" s="87"/>
      <c r="D455" s="87"/>
      <c r="E455" s="87"/>
      <c r="F455" s="87"/>
      <c r="G455" s="87"/>
      <c r="H455" s="87"/>
      <c r="I455" s="87"/>
    </row>
    <row r="456" spans="1:9" s="178" customFormat="1">
      <c r="A456" s="177"/>
      <c r="B456" s="86"/>
      <c r="C456" s="87"/>
      <c r="D456" s="87"/>
      <c r="E456" s="87"/>
      <c r="F456" s="87"/>
      <c r="G456" s="87"/>
      <c r="H456" s="87"/>
      <c r="I456" s="87"/>
    </row>
    <row r="457" spans="1:9" s="178" customFormat="1">
      <c r="A457" s="177"/>
      <c r="B457" s="86"/>
      <c r="C457" s="87"/>
      <c r="D457" s="87"/>
      <c r="E457" s="87"/>
      <c r="F457" s="87"/>
      <c r="G457" s="87"/>
      <c r="H457" s="87"/>
      <c r="I457" s="87"/>
    </row>
    <row r="458" spans="1:9" s="178" customFormat="1">
      <c r="A458" s="177"/>
      <c r="B458" s="86"/>
      <c r="C458" s="87"/>
      <c r="D458" s="87"/>
      <c r="E458" s="87"/>
      <c r="F458" s="87"/>
      <c r="G458" s="87"/>
      <c r="H458" s="87"/>
      <c r="I458" s="87"/>
    </row>
    <row r="459" spans="1:9" s="178" customFormat="1">
      <c r="A459" s="177"/>
      <c r="B459" s="86"/>
      <c r="C459" s="87"/>
      <c r="D459" s="87"/>
      <c r="E459" s="87"/>
      <c r="F459" s="87"/>
      <c r="G459" s="87"/>
      <c r="H459" s="87"/>
      <c r="I459" s="87"/>
    </row>
    <row r="460" spans="1:9" s="178" customFormat="1">
      <c r="A460" s="177"/>
      <c r="B460" s="86"/>
      <c r="C460" s="87"/>
      <c r="D460" s="87"/>
      <c r="E460" s="87"/>
      <c r="F460" s="87"/>
      <c r="G460" s="87"/>
      <c r="H460" s="87"/>
      <c r="I460" s="87"/>
    </row>
    <row r="461" spans="1:9" s="178" customFormat="1">
      <c r="A461" s="177"/>
      <c r="B461" s="86"/>
      <c r="C461" s="87"/>
      <c r="D461" s="87"/>
      <c r="E461" s="87"/>
      <c r="F461" s="87"/>
      <c r="G461" s="87"/>
      <c r="H461" s="87"/>
      <c r="I461" s="87"/>
    </row>
    <row r="462" spans="1:9" s="178" customFormat="1">
      <c r="A462" s="177"/>
      <c r="B462" s="86"/>
      <c r="C462" s="87"/>
      <c r="D462" s="87"/>
      <c r="E462" s="87"/>
      <c r="F462" s="87"/>
      <c r="G462" s="87"/>
      <c r="H462" s="87"/>
      <c r="I462" s="87"/>
    </row>
    <row r="463" spans="1:9" s="178" customFormat="1">
      <c r="A463" s="177"/>
      <c r="B463" s="86"/>
      <c r="C463" s="87"/>
      <c r="D463" s="87"/>
      <c r="E463" s="87"/>
      <c r="F463" s="87"/>
      <c r="G463" s="87"/>
      <c r="H463" s="87"/>
      <c r="I463" s="87"/>
    </row>
    <row r="464" spans="1:9" s="178" customFormat="1">
      <c r="A464" s="177"/>
      <c r="B464" s="86"/>
      <c r="C464" s="87"/>
      <c r="D464" s="87"/>
      <c r="E464" s="87"/>
      <c r="F464" s="87"/>
      <c r="G464" s="87"/>
      <c r="H464" s="87"/>
      <c r="I464" s="87"/>
    </row>
    <row r="465" spans="1:9" s="178" customFormat="1">
      <c r="A465" s="177"/>
      <c r="B465" s="86"/>
      <c r="C465" s="87"/>
      <c r="D465" s="87"/>
      <c r="E465" s="87"/>
      <c r="F465" s="87"/>
      <c r="G465" s="87"/>
      <c r="H465" s="87"/>
      <c r="I465" s="87"/>
    </row>
    <row r="466" spans="1:9" s="178" customFormat="1">
      <c r="A466" s="177"/>
      <c r="B466" s="86"/>
      <c r="C466" s="87"/>
      <c r="D466" s="87"/>
      <c r="E466" s="87"/>
      <c r="F466" s="87"/>
      <c r="G466" s="87"/>
      <c r="H466" s="87"/>
      <c r="I466" s="87"/>
    </row>
    <row r="467" spans="1:9" s="178" customFormat="1">
      <c r="A467" s="177"/>
      <c r="B467" s="86"/>
      <c r="C467" s="87"/>
      <c r="D467" s="87"/>
      <c r="E467" s="87"/>
      <c r="F467" s="87"/>
      <c r="G467" s="87"/>
      <c r="H467" s="87"/>
      <c r="I467" s="87"/>
    </row>
    <row r="468" spans="1:9" s="178" customFormat="1">
      <c r="A468" s="177"/>
      <c r="B468" s="86"/>
      <c r="C468" s="87"/>
      <c r="D468" s="87"/>
      <c r="E468" s="87"/>
      <c r="F468" s="87"/>
      <c r="G468" s="87"/>
      <c r="H468" s="87"/>
      <c r="I468" s="87"/>
    </row>
    <row r="469" spans="1:9" s="178" customFormat="1">
      <c r="A469" s="177"/>
      <c r="B469" s="86"/>
      <c r="C469" s="87"/>
      <c r="D469" s="87"/>
      <c r="E469" s="87"/>
      <c r="F469" s="87"/>
      <c r="G469" s="87"/>
      <c r="H469" s="87"/>
      <c r="I469" s="87"/>
    </row>
    <row r="470" spans="1:9" s="178" customFormat="1">
      <c r="A470" s="177"/>
      <c r="B470" s="86"/>
      <c r="C470" s="87"/>
      <c r="D470" s="87"/>
      <c r="E470" s="87"/>
      <c r="F470" s="87"/>
      <c r="G470" s="87"/>
      <c r="H470" s="87"/>
      <c r="I470" s="87"/>
    </row>
    <row r="471" spans="1:9" s="178" customFormat="1">
      <c r="A471" s="177"/>
      <c r="B471" s="86"/>
      <c r="C471" s="87"/>
      <c r="D471" s="87"/>
      <c r="E471" s="87"/>
      <c r="F471" s="87"/>
      <c r="G471" s="87"/>
      <c r="H471" s="87"/>
      <c r="I471" s="87"/>
    </row>
    <row r="472" spans="1:9" s="178" customFormat="1">
      <c r="A472" s="177"/>
      <c r="B472" s="86"/>
      <c r="C472" s="87"/>
      <c r="D472" s="87"/>
      <c r="E472" s="87"/>
      <c r="F472" s="87"/>
      <c r="G472" s="87"/>
      <c r="H472" s="87"/>
      <c r="I472" s="87"/>
    </row>
    <row r="473" spans="1:9" s="178" customFormat="1">
      <c r="A473" s="177"/>
      <c r="B473" s="86"/>
      <c r="C473" s="87"/>
      <c r="D473" s="87"/>
      <c r="E473" s="87"/>
      <c r="F473" s="87"/>
      <c r="G473" s="87"/>
      <c r="H473" s="87"/>
      <c r="I473" s="87"/>
    </row>
    <row r="474" spans="1:9" s="178" customFormat="1">
      <c r="A474" s="177"/>
      <c r="B474" s="86"/>
      <c r="C474" s="87"/>
      <c r="D474" s="87"/>
      <c r="E474" s="87"/>
      <c r="F474" s="87"/>
      <c r="G474" s="87"/>
      <c r="H474" s="87"/>
      <c r="I474" s="87"/>
    </row>
    <row r="475" spans="1:9" s="178" customFormat="1">
      <c r="A475" s="177"/>
      <c r="B475" s="86"/>
      <c r="C475" s="87"/>
      <c r="D475" s="87"/>
      <c r="E475" s="87"/>
      <c r="F475" s="87"/>
      <c r="G475" s="87"/>
      <c r="H475" s="87"/>
      <c r="I475" s="87"/>
    </row>
    <row r="476" spans="1:9" s="178" customFormat="1">
      <c r="A476" s="177"/>
      <c r="B476" s="86"/>
      <c r="C476" s="87"/>
      <c r="D476" s="87"/>
      <c r="E476" s="87"/>
      <c r="F476" s="87"/>
      <c r="G476" s="87"/>
      <c r="H476" s="87"/>
      <c r="I476" s="87"/>
    </row>
    <row r="477" spans="1:9" s="178" customFormat="1">
      <c r="A477" s="177"/>
      <c r="B477" s="86"/>
      <c r="C477" s="87"/>
      <c r="D477" s="87"/>
      <c r="E477" s="87"/>
      <c r="F477" s="87"/>
      <c r="G477" s="87"/>
      <c r="H477" s="87"/>
      <c r="I477" s="87"/>
    </row>
    <row r="478" spans="1:9" s="178" customFormat="1">
      <c r="A478" s="177"/>
      <c r="B478" s="86"/>
      <c r="C478" s="87"/>
      <c r="D478" s="87"/>
      <c r="E478" s="87"/>
      <c r="F478" s="87"/>
      <c r="G478" s="87"/>
      <c r="H478" s="87"/>
      <c r="I478" s="87"/>
    </row>
    <row r="479" spans="1:9" s="178" customFormat="1">
      <c r="A479" s="177"/>
      <c r="B479" s="86"/>
      <c r="C479" s="87"/>
      <c r="D479" s="87"/>
      <c r="E479" s="87"/>
      <c r="F479" s="87"/>
      <c r="G479" s="87"/>
      <c r="H479" s="87"/>
      <c r="I479" s="87"/>
    </row>
    <row r="480" spans="1:9" s="178" customFormat="1">
      <c r="A480" s="177"/>
      <c r="B480" s="86"/>
      <c r="C480" s="87"/>
      <c r="D480" s="87"/>
      <c r="E480" s="87"/>
      <c r="F480" s="87"/>
      <c r="G480" s="87"/>
      <c r="H480" s="87"/>
      <c r="I480" s="87"/>
    </row>
    <row r="481" spans="1:9" s="178" customFormat="1">
      <c r="A481" s="177"/>
      <c r="B481" s="86"/>
      <c r="C481" s="87"/>
      <c r="D481" s="87"/>
      <c r="E481" s="87"/>
      <c r="F481" s="87"/>
      <c r="G481" s="87"/>
      <c r="H481" s="87"/>
      <c r="I481" s="87"/>
    </row>
    <row r="482" spans="1:9" s="178" customFormat="1">
      <c r="A482" s="177"/>
      <c r="B482" s="86"/>
      <c r="C482" s="87"/>
      <c r="D482" s="87"/>
      <c r="E482" s="87"/>
      <c r="F482" s="87"/>
      <c r="G482" s="87"/>
      <c r="H482" s="87"/>
      <c r="I482" s="87"/>
    </row>
    <row r="483" spans="1:9" s="178" customFormat="1">
      <c r="A483" s="177"/>
      <c r="B483" s="86"/>
      <c r="C483" s="87"/>
      <c r="D483" s="87"/>
      <c r="E483" s="87"/>
      <c r="F483" s="87"/>
      <c r="G483" s="87"/>
      <c r="H483" s="87"/>
      <c r="I483" s="87"/>
    </row>
    <row r="484" spans="1:9" s="178" customFormat="1">
      <c r="A484" s="177"/>
      <c r="B484" s="86"/>
      <c r="C484" s="87"/>
      <c r="D484" s="87"/>
      <c r="E484" s="87"/>
      <c r="F484" s="87"/>
      <c r="G484" s="87"/>
      <c r="H484" s="87"/>
      <c r="I484" s="87"/>
    </row>
    <row r="485" spans="1:9" s="178" customFormat="1">
      <c r="A485" s="177"/>
      <c r="B485" s="86"/>
      <c r="C485" s="87"/>
      <c r="D485" s="87"/>
      <c r="E485" s="87"/>
      <c r="F485" s="87"/>
      <c r="G485" s="87"/>
      <c r="H485" s="87"/>
      <c r="I485" s="87"/>
    </row>
    <row r="486" spans="1:9" s="178" customFormat="1">
      <c r="A486" s="177"/>
      <c r="B486" s="86"/>
      <c r="C486" s="87"/>
      <c r="D486" s="87"/>
      <c r="E486" s="87"/>
      <c r="F486" s="87"/>
      <c r="G486" s="87"/>
      <c r="H486" s="87"/>
      <c r="I486" s="87"/>
    </row>
    <row r="487" spans="1:9" s="178" customFormat="1">
      <c r="A487" s="177"/>
      <c r="B487" s="86"/>
      <c r="C487" s="87"/>
      <c r="D487" s="87"/>
      <c r="E487" s="87"/>
      <c r="F487" s="87"/>
      <c r="G487" s="87"/>
      <c r="H487" s="87"/>
      <c r="I487" s="87"/>
    </row>
    <row r="488" spans="1:9" s="178" customFormat="1">
      <c r="A488" s="177"/>
      <c r="B488" s="86"/>
      <c r="C488" s="87"/>
      <c r="D488" s="87"/>
      <c r="E488" s="87"/>
      <c r="F488" s="87"/>
      <c r="G488" s="87"/>
      <c r="H488" s="87"/>
      <c r="I488" s="87"/>
    </row>
    <row r="489" spans="1:9" s="178" customFormat="1">
      <c r="A489" s="177"/>
      <c r="B489" s="86"/>
      <c r="C489" s="87"/>
      <c r="D489" s="87"/>
      <c r="E489" s="87"/>
      <c r="F489" s="87"/>
      <c r="G489" s="87"/>
      <c r="H489" s="87"/>
      <c r="I489" s="87"/>
    </row>
    <row r="490" spans="1:9" s="178" customFormat="1">
      <c r="A490" s="177"/>
      <c r="B490" s="86"/>
      <c r="C490" s="87"/>
      <c r="D490" s="87"/>
      <c r="E490" s="87"/>
      <c r="F490" s="87"/>
      <c r="G490" s="87"/>
      <c r="H490" s="87"/>
      <c r="I490" s="87"/>
    </row>
    <row r="491" spans="1:9" s="178" customFormat="1">
      <c r="A491" s="177"/>
      <c r="B491" s="86"/>
      <c r="C491" s="87"/>
      <c r="D491" s="87"/>
      <c r="E491" s="87"/>
      <c r="F491" s="87"/>
      <c r="G491" s="87"/>
      <c r="H491" s="87"/>
      <c r="I491" s="87"/>
    </row>
    <row r="492" spans="1:9" s="178" customFormat="1">
      <c r="A492" s="177"/>
      <c r="B492" s="86"/>
      <c r="C492" s="87"/>
      <c r="D492" s="87"/>
      <c r="E492" s="87"/>
      <c r="F492" s="87"/>
      <c r="G492" s="87"/>
      <c r="H492" s="87"/>
      <c r="I492" s="87"/>
    </row>
    <row r="493" spans="1:9" s="178" customFormat="1">
      <c r="A493" s="177"/>
      <c r="B493" s="86"/>
      <c r="C493" s="87"/>
      <c r="D493" s="87"/>
      <c r="E493" s="87"/>
      <c r="F493" s="87"/>
      <c r="G493" s="87"/>
      <c r="H493" s="87"/>
      <c r="I493" s="87"/>
    </row>
    <row r="494" spans="1:9" s="178" customFormat="1">
      <c r="A494" s="177"/>
      <c r="B494" s="86"/>
      <c r="C494" s="87"/>
      <c r="D494" s="87"/>
      <c r="E494" s="87"/>
      <c r="F494" s="87"/>
      <c r="G494" s="87"/>
      <c r="H494" s="87"/>
      <c r="I494" s="87"/>
    </row>
    <row r="495" spans="1:9" s="178" customFormat="1">
      <c r="A495" s="177"/>
      <c r="B495" s="86"/>
      <c r="C495" s="87"/>
      <c r="D495" s="87"/>
      <c r="E495" s="87"/>
      <c r="F495" s="87"/>
      <c r="G495" s="87"/>
      <c r="H495" s="87"/>
      <c r="I495" s="87"/>
    </row>
    <row r="496" spans="1:9" s="178" customFormat="1">
      <c r="A496" s="177"/>
      <c r="B496" s="86"/>
      <c r="C496" s="87"/>
      <c r="D496" s="87"/>
      <c r="E496" s="87"/>
      <c r="F496" s="87"/>
      <c r="G496" s="87"/>
      <c r="H496" s="87"/>
      <c r="I496" s="87"/>
    </row>
    <row r="497" spans="1:9" s="178" customFormat="1">
      <c r="A497" s="177"/>
      <c r="B497" s="86"/>
      <c r="C497" s="87"/>
      <c r="D497" s="87"/>
      <c r="E497" s="87"/>
      <c r="F497" s="87"/>
      <c r="G497" s="87"/>
      <c r="H497" s="87"/>
      <c r="I497" s="87"/>
    </row>
    <row r="498" spans="1:9" s="178" customFormat="1">
      <c r="A498" s="177"/>
      <c r="B498" s="86"/>
      <c r="C498" s="87"/>
      <c r="D498" s="87"/>
      <c r="E498" s="87"/>
      <c r="F498" s="87"/>
      <c r="G498" s="87"/>
      <c r="H498" s="87"/>
      <c r="I498" s="87"/>
    </row>
    <row r="499" spans="1:9" s="178" customFormat="1">
      <c r="A499" s="177"/>
      <c r="B499" s="86"/>
      <c r="C499" s="87"/>
      <c r="D499" s="87"/>
      <c r="E499" s="87"/>
      <c r="F499" s="87"/>
      <c r="G499" s="87"/>
      <c r="H499" s="87"/>
      <c r="I499" s="87"/>
    </row>
    <row r="500" spans="1:9" s="178" customFormat="1">
      <c r="A500" s="177"/>
      <c r="B500" s="86"/>
      <c r="C500" s="87"/>
      <c r="D500" s="87"/>
      <c r="E500" s="87"/>
      <c r="F500" s="87"/>
      <c r="G500" s="87"/>
      <c r="H500" s="87"/>
      <c r="I500" s="87"/>
    </row>
    <row r="501" spans="1:9" s="178" customFormat="1">
      <c r="A501" s="177"/>
      <c r="B501" s="86"/>
      <c r="C501" s="87"/>
      <c r="D501" s="87"/>
      <c r="E501" s="87"/>
      <c r="F501" s="87"/>
      <c r="G501" s="87"/>
      <c r="H501" s="87"/>
      <c r="I501" s="87"/>
    </row>
    <row r="502" spans="1:9" s="178" customFormat="1">
      <c r="A502" s="177"/>
      <c r="B502" s="86"/>
      <c r="C502" s="87"/>
      <c r="D502" s="87"/>
      <c r="E502" s="87"/>
      <c r="F502" s="87"/>
      <c r="G502" s="87"/>
      <c r="H502" s="87"/>
      <c r="I502" s="87"/>
    </row>
    <row r="503" spans="1:9" s="178" customFormat="1">
      <c r="A503" s="177"/>
      <c r="B503" s="86"/>
      <c r="C503" s="87"/>
      <c r="D503" s="87"/>
      <c r="E503" s="87"/>
      <c r="F503" s="87"/>
      <c r="G503" s="87"/>
      <c r="H503" s="87"/>
      <c r="I503" s="87"/>
    </row>
    <row r="504" spans="1:9" s="178" customFormat="1">
      <c r="A504" s="177"/>
      <c r="B504" s="86"/>
      <c r="C504" s="87"/>
      <c r="D504" s="87"/>
      <c r="E504" s="87"/>
      <c r="F504" s="87"/>
      <c r="G504" s="87"/>
      <c r="H504" s="87"/>
      <c r="I504" s="87"/>
    </row>
    <row r="505" spans="1:9" s="178" customFormat="1">
      <c r="A505" s="177"/>
      <c r="B505" s="86"/>
      <c r="C505" s="87"/>
      <c r="D505" s="87"/>
      <c r="E505" s="87"/>
      <c r="F505" s="87"/>
      <c r="G505" s="87"/>
      <c r="H505" s="87"/>
      <c r="I505" s="87"/>
    </row>
    <row r="506" spans="1:9" s="178" customFormat="1">
      <c r="A506" s="177"/>
      <c r="B506" s="86"/>
      <c r="C506" s="87"/>
      <c r="D506" s="87"/>
      <c r="E506" s="87"/>
      <c r="F506" s="87"/>
      <c r="G506" s="87"/>
      <c r="H506" s="87"/>
      <c r="I506" s="87"/>
    </row>
    <row r="507" spans="1:9" s="178" customFormat="1">
      <c r="A507" s="177"/>
      <c r="B507" s="86"/>
      <c r="C507" s="87"/>
      <c r="D507" s="87"/>
      <c r="E507" s="87"/>
      <c r="F507" s="87"/>
      <c r="G507" s="87"/>
      <c r="H507" s="87"/>
      <c r="I507" s="87"/>
    </row>
    <row r="508" spans="1:9" s="178" customFormat="1">
      <c r="A508" s="177"/>
      <c r="B508" s="86"/>
      <c r="C508" s="87"/>
      <c r="D508" s="87"/>
      <c r="E508" s="87"/>
      <c r="F508" s="87"/>
      <c r="G508" s="87"/>
      <c r="H508" s="87"/>
      <c r="I508" s="87"/>
    </row>
    <row r="509" spans="1:9" s="178" customFormat="1">
      <c r="A509" s="177"/>
      <c r="B509" s="86"/>
      <c r="C509" s="87"/>
      <c r="D509" s="87"/>
      <c r="E509" s="87"/>
      <c r="F509" s="87"/>
      <c r="G509" s="87"/>
      <c r="H509" s="87"/>
      <c r="I509" s="87"/>
    </row>
    <row r="510" spans="1:9" s="178" customFormat="1">
      <c r="A510" s="177"/>
      <c r="B510" s="86"/>
      <c r="C510" s="87"/>
      <c r="D510" s="87"/>
      <c r="E510" s="87"/>
      <c r="F510" s="87"/>
      <c r="G510" s="87"/>
      <c r="H510" s="87"/>
      <c r="I510" s="87"/>
    </row>
    <row r="511" spans="1:9" s="178" customFormat="1">
      <c r="A511" s="177"/>
      <c r="B511" s="86"/>
      <c r="C511" s="87"/>
      <c r="D511" s="87"/>
      <c r="E511" s="87"/>
      <c r="F511" s="87"/>
      <c r="G511" s="87"/>
      <c r="H511" s="87"/>
      <c r="I511" s="87"/>
    </row>
    <row r="512" spans="1:9" s="178" customFormat="1">
      <c r="A512" s="177"/>
      <c r="B512" s="86"/>
      <c r="C512" s="87"/>
      <c r="D512" s="87"/>
      <c r="E512" s="87"/>
      <c r="F512" s="87"/>
      <c r="G512" s="87"/>
      <c r="H512" s="87"/>
      <c r="I512" s="87"/>
    </row>
    <row r="513" spans="1:9" s="178" customFormat="1">
      <c r="A513" s="177"/>
      <c r="B513" s="86"/>
      <c r="C513" s="87"/>
      <c r="D513" s="87"/>
      <c r="E513" s="87"/>
      <c r="F513" s="87"/>
      <c r="G513" s="87"/>
      <c r="H513" s="87"/>
      <c r="I513" s="87"/>
    </row>
    <row r="514" spans="1:9" s="178" customFormat="1">
      <c r="A514" s="177"/>
      <c r="B514" s="86"/>
      <c r="C514" s="87"/>
      <c r="D514" s="87"/>
      <c r="E514" s="87"/>
      <c r="F514" s="87"/>
      <c r="G514" s="87"/>
      <c r="H514" s="87"/>
      <c r="I514" s="87"/>
    </row>
    <row r="515" spans="1:9" s="178" customFormat="1">
      <c r="A515" s="177"/>
      <c r="B515" s="86"/>
      <c r="C515" s="87"/>
      <c r="D515" s="87"/>
      <c r="E515" s="87"/>
      <c r="F515" s="87"/>
      <c r="G515" s="87"/>
      <c r="H515" s="87"/>
      <c r="I515" s="87"/>
    </row>
    <row r="516" spans="1:9" s="178" customFormat="1">
      <c r="A516" s="177"/>
      <c r="B516" s="86"/>
      <c r="C516" s="87"/>
      <c r="D516" s="87"/>
      <c r="E516" s="87"/>
      <c r="F516" s="87"/>
      <c r="G516" s="87"/>
      <c r="H516" s="87"/>
      <c r="I516" s="87"/>
    </row>
    <row r="517" spans="1:9" s="178" customFormat="1">
      <c r="A517" s="177"/>
      <c r="B517" s="86"/>
      <c r="C517" s="87"/>
      <c r="D517" s="87"/>
      <c r="E517" s="87"/>
      <c r="F517" s="87"/>
      <c r="G517" s="87"/>
      <c r="H517" s="87"/>
      <c r="I517" s="87"/>
    </row>
    <row r="518" spans="1:9" s="178" customFormat="1">
      <c r="A518" s="177"/>
      <c r="B518" s="86"/>
      <c r="C518" s="87"/>
      <c r="D518" s="87"/>
      <c r="E518" s="87"/>
      <c r="F518" s="87"/>
      <c r="G518" s="87"/>
      <c r="H518" s="87"/>
      <c r="I518" s="87"/>
    </row>
    <row r="519" spans="1:9" s="178" customFormat="1">
      <c r="A519" s="177"/>
      <c r="B519" s="86"/>
      <c r="C519" s="87"/>
      <c r="D519" s="87"/>
      <c r="E519" s="87"/>
      <c r="F519" s="87"/>
      <c r="G519" s="87"/>
      <c r="H519" s="87"/>
      <c r="I519" s="87"/>
    </row>
    <row r="520" spans="1:9" s="178" customFormat="1">
      <c r="A520" s="177"/>
      <c r="B520" s="86"/>
      <c r="C520" s="87"/>
      <c r="D520" s="87"/>
      <c r="E520" s="87"/>
      <c r="F520" s="87"/>
      <c r="G520" s="87"/>
      <c r="H520" s="87"/>
      <c r="I520" s="87"/>
    </row>
    <row r="521" spans="1:9" s="178" customFormat="1">
      <c r="A521" s="177"/>
      <c r="B521" s="86"/>
      <c r="C521" s="87"/>
      <c r="D521" s="87"/>
      <c r="E521" s="87"/>
      <c r="F521" s="87"/>
      <c r="G521" s="87"/>
      <c r="H521" s="87"/>
      <c r="I521" s="87"/>
    </row>
    <row r="522" spans="1:9" s="178" customFormat="1">
      <c r="A522" s="177"/>
      <c r="B522" s="86"/>
      <c r="C522" s="87"/>
      <c r="D522" s="87"/>
      <c r="E522" s="87"/>
      <c r="F522" s="87"/>
      <c r="G522" s="87"/>
      <c r="H522" s="87"/>
      <c r="I522" s="87"/>
    </row>
    <row r="523" spans="1:9" s="178" customFormat="1">
      <c r="A523" s="177"/>
      <c r="B523" s="86"/>
      <c r="C523" s="87"/>
      <c r="D523" s="87"/>
      <c r="E523" s="87"/>
      <c r="F523" s="87"/>
      <c r="G523" s="87"/>
      <c r="H523" s="87"/>
      <c r="I523" s="87"/>
    </row>
    <row r="524" spans="1:9" s="178" customFormat="1">
      <c r="A524" s="177"/>
      <c r="B524" s="86"/>
      <c r="C524" s="87"/>
      <c r="D524" s="87"/>
      <c r="E524" s="87"/>
      <c r="F524" s="87"/>
      <c r="G524" s="87"/>
      <c r="H524" s="87"/>
      <c r="I524" s="87"/>
    </row>
    <row r="525" spans="1:9" s="178" customFormat="1">
      <c r="A525" s="177"/>
      <c r="B525" s="86"/>
      <c r="C525" s="87"/>
      <c r="D525" s="87"/>
      <c r="E525" s="87"/>
      <c r="F525" s="87"/>
      <c r="G525" s="87"/>
      <c r="H525" s="87"/>
      <c r="I525" s="87"/>
    </row>
    <row r="526" spans="1:9" s="178" customFormat="1">
      <c r="A526" s="177"/>
      <c r="B526" s="86"/>
      <c r="C526" s="87"/>
      <c r="D526" s="87"/>
      <c r="E526" s="87"/>
      <c r="F526" s="87"/>
      <c r="G526" s="87"/>
      <c r="H526" s="87"/>
      <c r="I526" s="87"/>
    </row>
    <row r="527" spans="1:9" s="178" customFormat="1">
      <c r="A527" s="177"/>
      <c r="B527" s="86"/>
      <c r="C527" s="87"/>
      <c r="D527" s="87"/>
      <c r="E527" s="87"/>
      <c r="F527" s="87"/>
      <c r="G527" s="87"/>
      <c r="H527" s="87"/>
      <c r="I527" s="87"/>
    </row>
    <row r="528" spans="1:9" s="178" customFormat="1">
      <c r="A528" s="177"/>
      <c r="B528" s="86"/>
      <c r="C528" s="87"/>
      <c r="D528" s="87"/>
      <c r="E528" s="87"/>
      <c r="F528" s="87"/>
      <c r="G528" s="87"/>
      <c r="H528" s="87"/>
      <c r="I528" s="87"/>
    </row>
    <row r="529" spans="1:9" s="178" customFormat="1">
      <c r="A529" s="177"/>
      <c r="B529" s="86"/>
      <c r="C529" s="87"/>
      <c r="D529" s="87"/>
      <c r="E529" s="87"/>
      <c r="F529" s="87"/>
      <c r="G529" s="87"/>
      <c r="H529" s="87"/>
      <c r="I529" s="87"/>
    </row>
    <row r="530" spans="1:9" s="178" customFormat="1">
      <c r="A530" s="177"/>
      <c r="B530" s="86"/>
      <c r="C530" s="87"/>
      <c r="D530" s="87"/>
      <c r="E530" s="87"/>
      <c r="F530" s="87"/>
      <c r="G530" s="87"/>
      <c r="H530" s="87"/>
      <c r="I530" s="87"/>
    </row>
    <row r="531" spans="1:9" s="178" customFormat="1">
      <c r="A531" s="177"/>
      <c r="B531" s="86"/>
      <c r="C531" s="87"/>
      <c r="D531" s="87"/>
      <c r="E531" s="87"/>
      <c r="F531" s="87"/>
      <c r="G531" s="87"/>
      <c r="H531" s="87"/>
      <c r="I531" s="87"/>
    </row>
    <row r="532" spans="1:9" s="178" customFormat="1">
      <c r="A532" s="177"/>
      <c r="B532" s="86"/>
      <c r="C532" s="87"/>
      <c r="D532" s="87"/>
      <c r="E532" s="87"/>
      <c r="F532" s="87"/>
      <c r="G532" s="87"/>
      <c r="H532" s="87"/>
      <c r="I532" s="87"/>
    </row>
    <row r="533" spans="1:9" s="178" customFormat="1">
      <c r="A533" s="177"/>
      <c r="B533" s="86"/>
      <c r="C533" s="87"/>
      <c r="D533" s="87"/>
      <c r="E533" s="87"/>
      <c r="F533" s="87"/>
      <c r="G533" s="87"/>
      <c r="H533" s="87"/>
      <c r="I533" s="87"/>
    </row>
    <row r="534" spans="1:9" s="178" customFormat="1">
      <c r="A534" s="177"/>
      <c r="B534" s="86"/>
      <c r="C534" s="87"/>
      <c r="D534" s="87"/>
      <c r="E534" s="87"/>
      <c r="F534" s="87"/>
      <c r="G534" s="87"/>
      <c r="H534" s="87"/>
      <c r="I534" s="87"/>
    </row>
    <row r="535" spans="1:9" s="178" customFormat="1">
      <c r="A535" s="177"/>
      <c r="B535" s="86"/>
      <c r="C535" s="87"/>
      <c r="D535" s="87"/>
      <c r="E535" s="87"/>
      <c r="F535" s="87"/>
      <c r="G535" s="87"/>
      <c r="H535" s="87"/>
      <c r="I535" s="87"/>
    </row>
    <row r="536" spans="1:9" s="178" customFormat="1">
      <c r="A536" s="177"/>
      <c r="B536" s="86"/>
      <c r="C536" s="87"/>
      <c r="D536" s="87"/>
      <c r="E536" s="87"/>
      <c r="F536" s="87"/>
      <c r="G536" s="87"/>
      <c r="H536" s="87"/>
      <c r="I536" s="87"/>
    </row>
    <row r="537" spans="1:9" s="178" customFormat="1">
      <c r="A537" s="177"/>
      <c r="B537" s="86"/>
      <c r="C537" s="87"/>
      <c r="D537" s="87"/>
      <c r="E537" s="87"/>
      <c r="F537" s="87"/>
      <c r="G537" s="87"/>
      <c r="H537" s="87"/>
      <c r="I537" s="87"/>
    </row>
    <row r="538" spans="1:9" s="178" customFormat="1">
      <c r="A538" s="177"/>
      <c r="B538" s="86"/>
      <c r="C538" s="87"/>
      <c r="D538" s="87"/>
      <c r="E538" s="87"/>
      <c r="F538" s="87"/>
      <c r="G538" s="87"/>
      <c r="H538" s="87"/>
      <c r="I538" s="87"/>
    </row>
    <row r="539" spans="1:9" s="178" customFormat="1">
      <c r="A539" s="177"/>
      <c r="B539" s="86"/>
      <c r="C539" s="87"/>
      <c r="D539" s="87"/>
      <c r="E539" s="87"/>
      <c r="F539" s="87"/>
      <c r="G539" s="87"/>
      <c r="H539" s="87"/>
      <c r="I539" s="87"/>
    </row>
    <row r="540" spans="1:9" s="178" customFormat="1">
      <c r="A540" s="177"/>
      <c r="B540" s="86"/>
      <c r="C540" s="87"/>
      <c r="D540" s="87"/>
      <c r="E540" s="87"/>
      <c r="F540" s="87"/>
      <c r="G540" s="87"/>
      <c r="H540" s="87"/>
      <c r="I540" s="87"/>
    </row>
    <row r="541" spans="1:9" s="178" customFormat="1">
      <c r="A541" s="177"/>
      <c r="B541" s="86"/>
      <c r="C541" s="87"/>
      <c r="D541" s="87"/>
      <c r="E541" s="87"/>
      <c r="F541" s="87"/>
      <c r="G541" s="87"/>
      <c r="H541" s="87"/>
      <c r="I541" s="87"/>
    </row>
    <row r="542" spans="1:9" s="178" customFormat="1">
      <c r="A542" s="177"/>
      <c r="B542" s="86"/>
      <c r="C542" s="87"/>
      <c r="D542" s="87"/>
      <c r="E542" s="87"/>
      <c r="F542" s="87"/>
      <c r="G542" s="87"/>
      <c r="H542" s="87"/>
      <c r="I542" s="87"/>
    </row>
    <row r="543" spans="1:9" s="178" customFormat="1">
      <c r="A543" s="177"/>
      <c r="B543" s="86"/>
      <c r="C543" s="87"/>
      <c r="D543" s="87"/>
      <c r="E543" s="87"/>
      <c r="F543" s="87"/>
      <c r="G543" s="87"/>
      <c r="H543" s="87"/>
      <c r="I543" s="87"/>
    </row>
    <row r="544" spans="1:9" s="178" customFormat="1">
      <c r="A544" s="177"/>
      <c r="B544" s="86"/>
      <c r="C544" s="87"/>
      <c r="D544" s="87"/>
      <c r="E544" s="87"/>
      <c r="F544" s="87"/>
      <c r="G544" s="87"/>
      <c r="H544" s="87"/>
      <c r="I544" s="87"/>
    </row>
    <row r="545" spans="1:9" s="178" customFormat="1">
      <c r="A545" s="177"/>
      <c r="B545" s="86"/>
      <c r="C545" s="87"/>
      <c r="D545" s="87"/>
      <c r="E545" s="87"/>
      <c r="F545" s="87"/>
      <c r="G545" s="87"/>
      <c r="H545" s="87"/>
      <c r="I545" s="87"/>
    </row>
    <row r="546" spans="1:9" s="178" customFormat="1">
      <c r="A546" s="177"/>
      <c r="B546" s="86"/>
      <c r="C546" s="87"/>
      <c r="D546" s="87"/>
      <c r="E546" s="87"/>
      <c r="F546" s="87"/>
      <c r="G546" s="87"/>
      <c r="H546" s="87"/>
      <c r="I546" s="87"/>
    </row>
    <row r="547" spans="1:9" s="178" customFormat="1">
      <c r="A547" s="177"/>
      <c r="B547" s="86"/>
      <c r="C547" s="87"/>
      <c r="D547" s="87"/>
      <c r="E547" s="87"/>
      <c r="F547" s="87"/>
      <c r="G547" s="87"/>
      <c r="H547" s="87"/>
      <c r="I547" s="87"/>
    </row>
    <row r="548" spans="1:9" s="178" customFormat="1">
      <c r="A548" s="177"/>
      <c r="B548" s="86"/>
      <c r="C548" s="87"/>
      <c r="D548" s="87"/>
      <c r="E548" s="87"/>
      <c r="F548" s="87"/>
      <c r="G548" s="87"/>
      <c r="H548" s="87"/>
      <c r="I548" s="87"/>
    </row>
    <row r="549" spans="1:9" s="178" customFormat="1">
      <c r="A549" s="177"/>
      <c r="B549" s="86"/>
      <c r="C549" s="87"/>
      <c r="D549" s="87"/>
      <c r="E549" s="87"/>
      <c r="F549" s="87"/>
      <c r="G549" s="87"/>
      <c r="H549" s="87"/>
      <c r="I549" s="87"/>
    </row>
    <row r="550" spans="1:9" s="178" customFormat="1">
      <c r="A550" s="177"/>
      <c r="B550" s="86"/>
      <c r="C550" s="87"/>
      <c r="D550" s="87"/>
      <c r="E550" s="87"/>
      <c r="F550" s="87"/>
      <c r="G550" s="87"/>
      <c r="H550" s="87"/>
      <c r="I550" s="87"/>
    </row>
    <row r="551" spans="1:9" s="178" customFormat="1">
      <c r="A551" s="177"/>
      <c r="B551" s="86"/>
      <c r="C551" s="87"/>
      <c r="D551" s="87"/>
      <c r="E551" s="87"/>
      <c r="F551" s="87"/>
      <c r="G551" s="87"/>
      <c r="H551" s="87"/>
      <c r="I551" s="87"/>
    </row>
    <row r="552" spans="1:9" s="178" customFormat="1">
      <c r="A552" s="177"/>
      <c r="B552" s="86"/>
      <c r="C552" s="87"/>
      <c r="D552" s="87"/>
      <c r="E552" s="87"/>
      <c r="F552" s="87"/>
      <c r="G552" s="87"/>
      <c r="H552" s="87"/>
      <c r="I552" s="87"/>
    </row>
    <row r="553" spans="1:9" s="178" customFormat="1">
      <c r="A553" s="177"/>
      <c r="B553" s="86"/>
      <c r="C553" s="87"/>
      <c r="D553" s="87"/>
      <c r="E553" s="87"/>
      <c r="F553" s="87"/>
      <c r="G553" s="87"/>
      <c r="H553" s="87"/>
      <c r="I553" s="87"/>
    </row>
    <row r="554" spans="1:9" s="178" customFormat="1">
      <c r="A554" s="177"/>
      <c r="B554" s="86"/>
      <c r="C554" s="87"/>
      <c r="D554" s="87"/>
      <c r="E554" s="87"/>
      <c r="F554" s="87"/>
      <c r="G554" s="87"/>
      <c r="H554" s="87"/>
      <c r="I554" s="87"/>
    </row>
    <row r="555" spans="1:9" s="178" customFormat="1">
      <c r="A555" s="177"/>
      <c r="B555" s="86"/>
      <c r="C555" s="87"/>
      <c r="D555" s="87"/>
      <c r="E555" s="87"/>
      <c r="F555" s="87"/>
      <c r="G555" s="87"/>
      <c r="H555" s="87"/>
      <c r="I555" s="87"/>
    </row>
    <row r="556" spans="1:9" s="178" customFormat="1">
      <c r="A556" s="177"/>
      <c r="B556" s="86"/>
      <c r="C556" s="87"/>
      <c r="D556" s="87"/>
      <c r="E556" s="87"/>
      <c r="F556" s="87"/>
      <c r="G556" s="87"/>
      <c r="H556" s="87"/>
      <c r="I556" s="87"/>
    </row>
    <row r="557" spans="1:9" s="178" customFormat="1">
      <c r="A557" s="177"/>
      <c r="B557" s="86"/>
      <c r="C557" s="87"/>
      <c r="D557" s="87"/>
      <c r="E557" s="87"/>
      <c r="F557" s="87"/>
      <c r="G557" s="87"/>
      <c r="H557" s="87"/>
      <c r="I557" s="87"/>
    </row>
    <row r="558" spans="1:9" s="178" customFormat="1">
      <c r="A558" s="177"/>
      <c r="B558" s="86"/>
      <c r="C558" s="87"/>
      <c r="D558" s="87"/>
      <c r="E558" s="87"/>
      <c r="F558" s="87"/>
      <c r="G558" s="87"/>
      <c r="H558" s="87"/>
      <c r="I558" s="87"/>
    </row>
    <row r="559" spans="1:9" s="178" customFormat="1">
      <c r="A559" s="177"/>
      <c r="B559" s="86"/>
      <c r="C559" s="87"/>
      <c r="D559" s="87"/>
      <c r="E559" s="87"/>
      <c r="F559" s="87"/>
      <c r="G559" s="87"/>
      <c r="H559" s="87"/>
      <c r="I559" s="87"/>
    </row>
    <row r="560" spans="1:9" s="178" customFormat="1">
      <c r="A560" s="177"/>
      <c r="B560" s="86"/>
      <c r="C560" s="87"/>
      <c r="D560" s="87"/>
      <c r="E560" s="87"/>
      <c r="F560" s="87"/>
      <c r="G560" s="87"/>
      <c r="H560" s="87"/>
      <c r="I560" s="87"/>
    </row>
    <row r="561" spans="1:9" s="178" customFormat="1">
      <c r="A561" s="177"/>
      <c r="B561" s="86"/>
      <c r="C561" s="87"/>
      <c r="D561" s="87"/>
      <c r="E561" s="87"/>
      <c r="F561" s="87"/>
      <c r="G561" s="87"/>
      <c r="H561" s="87"/>
      <c r="I561" s="87"/>
    </row>
    <row r="562" spans="1:9" s="178" customFormat="1">
      <c r="A562" s="177"/>
      <c r="B562" s="86"/>
      <c r="C562" s="87"/>
      <c r="D562" s="87"/>
      <c r="E562" s="87"/>
      <c r="F562" s="87"/>
      <c r="G562" s="87"/>
      <c r="H562" s="87"/>
      <c r="I562" s="87"/>
    </row>
    <row r="563" spans="1:9" s="178" customFormat="1">
      <c r="A563" s="177"/>
      <c r="B563" s="86"/>
      <c r="C563" s="87"/>
      <c r="D563" s="87"/>
      <c r="E563" s="87"/>
      <c r="F563" s="87"/>
      <c r="G563" s="87"/>
      <c r="H563" s="87"/>
      <c r="I563" s="87"/>
    </row>
    <row r="564" spans="1:9" s="178" customFormat="1">
      <c r="A564" s="177"/>
      <c r="B564" s="86"/>
      <c r="C564" s="87"/>
      <c r="D564" s="87"/>
      <c r="E564" s="87"/>
      <c r="F564" s="87"/>
      <c r="G564" s="87"/>
      <c r="H564" s="87"/>
      <c r="I564" s="87"/>
    </row>
    <row r="565" spans="1:9" s="178" customFormat="1">
      <c r="A565" s="177"/>
      <c r="B565" s="86"/>
      <c r="C565" s="87"/>
      <c r="D565" s="87"/>
      <c r="E565" s="87"/>
      <c r="F565" s="87"/>
      <c r="G565" s="87"/>
      <c r="H565" s="87"/>
      <c r="I565" s="87"/>
    </row>
    <row r="566" spans="1:9" s="178" customFormat="1">
      <c r="A566" s="177"/>
      <c r="B566" s="86"/>
      <c r="C566" s="87"/>
      <c r="D566" s="87"/>
      <c r="E566" s="87"/>
      <c r="F566" s="87"/>
      <c r="G566" s="87"/>
      <c r="H566" s="87"/>
      <c r="I566" s="87"/>
    </row>
    <row r="567" spans="1:9" s="178" customFormat="1">
      <c r="A567" s="177"/>
      <c r="B567" s="86"/>
      <c r="C567" s="87"/>
      <c r="D567" s="87"/>
      <c r="E567" s="87"/>
      <c r="F567" s="87"/>
      <c r="G567" s="87"/>
      <c r="H567" s="87"/>
      <c r="I567" s="87"/>
    </row>
    <row r="568" spans="1:9" s="178" customFormat="1">
      <c r="A568" s="177"/>
      <c r="B568" s="86"/>
      <c r="C568" s="87"/>
      <c r="D568" s="87"/>
      <c r="E568" s="87"/>
      <c r="F568" s="87"/>
      <c r="G568" s="87"/>
      <c r="H568" s="87"/>
      <c r="I568" s="87"/>
    </row>
    <row r="569" spans="1:9" s="178" customFormat="1">
      <c r="A569" s="177"/>
      <c r="B569" s="86"/>
      <c r="C569" s="87"/>
      <c r="D569" s="87"/>
      <c r="E569" s="87"/>
      <c r="F569" s="87"/>
      <c r="G569" s="87"/>
      <c r="H569" s="87"/>
      <c r="I569" s="87"/>
    </row>
    <row r="570" spans="1:9" s="178" customFormat="1">
      <c r="A570" s="177"/>
      <c r="B570" s="86"/>
      <c r="C570" s="87"/>
      <c r="D570" s="87"/>
      <c r="E570" s="87"/>
      <c r="F570" s="87"/>
      <c r="G570" s="87"/>
      <c r="H570" s="87"/>
      <c r="I570" s="87"/>
    </row>
    <row r="571" spans="1:9" s="178" customFormat="1">
      <c r="A571" s="177"/>
      <c r="B571" s="86"/>
      <c r="C571" s="87"/>
      <c r="D571" s="87"/>
      <c r="E571" s="87"/>
      <c r="F571" s="87"/>
      <c r="G571" s="87"/>
      <c r="H571" s="87"/>
      <c r="I571" s="87"/>
    </row>
    <row r="572" spans="1:9" s="178" customFormat="1">
      <c r="A572" s="177"/>
      <c r="B572" s="86"/>
      <c r="C572" s="87"/>
      <c r="D572" s="87"/>
      <c r="E572" s="87"/>
      <c r="F572" s="87"/>
      <c r="G572" s="87"/>
      <c r="H572" s="87"/>
      <c r="I572" s="87"/>
    </row>
    <row r="573" spans="1:9" s="178" customFormat="1">
      <c r="A573" s="177"/>
      <c r="B573" s="86"/>
      <c r="C573" s="87"/>
      <c r="D573" s="87"/>
      <c r="E573" s="87"/>
      <c r="F573" s="87"/>
      <c r="G573" s="87"/>
      <c r="H573" s="87"/>
      <c r="I573" s="87"/>
    </row>
    <row r="574" spans="1:9" s="178" customFormat="1">
      <c r="A574" s="177"/>
      <c r="B574" s="86"/>
      <c r="C574" s="87"/>
      <c r="D574" s="87"/>
      <c r="E574" s="87"/>
      <c r="F574" s="87"/>
      <c r="G574" s="87"/>
      <c r="H574" s="87"/>
      <c r="I574" s="87"/>
    </row>
    <row r="575" spans="1:9" s="178" customFormat="1">
      <c r="A575" s="177"/>
      <c r="B575" s="86"/>
      <c r="C575" s="87"/>
      <c r="D575" s="87"/>
      <c r="E575" s="87"/>
      <c r="F575" s="87"/>
      <c r="G575" s="87"/>
      <c r="H575" s="87"/>
      <c r="I575" s="87"/>
    </row>
    <row r="576" spans="1:9" s="178" customFormat="1">
      <c r="A576" s="177"/>
      <c r="B576" s="86"/>
      <c r="C576" s="87"/>
      <c r="D576" s="87"/>
      <c r="E576" s="87"/>
      <c r="F576" s="87"/>
      <c r="G576" s="87"/>
      <c r="H576" s="87"/>
      <c r="I576" s="87"/>
    </row>
    <row r="577" spans="1:9" s="178" customFormat="1">
      <c r="A577" s="177"/>
      <c r="B577" s="86"/>
      <c r="C577" s="87"/>
      <c r="D577" s="87"/>
      <c r="E577" s="87"/>
      <c r="F577" s="87"/>
      <c r="G577" s="87"/>
      <c r="H577" s="87"/>
      <c r="I577" s="87"/>
    </row>
    <row r="578" spans="1:9" s="178" customFormat="1">
      <c r="A578" s="177"/>
      <c r="B578" s="86"/>
      <c r="C578" s="87"/>
      <c r="D578" s="87"/>
      <c r="E578" s="87"/>
      <c r="F578" s="87"/>
      <c r="G578" s="87"/>
      <c r="H578" s="87"/>
      <c r="I578" s="87"/>
    </row>
    <row r="579" spans="1:9" s="178" customFormat="1">
      <c r="A579" s="177"/>
      <c r="B579" s="86"/>
      <c r="C579" s="87"/>
      <c r="D579" s="87"/>
      <c r="E579" s="87"/>
      <c r="F579" s="87"/>
      <c r="G579" s="87"/>
      <c r="H579" s="87"/>
      <c r="I579" s="87"/>
    </row>
    <row r="580" spans="1:9" s="178" customFormat="1">
      <c r="A580" s="177"/>
      <c r="B580" s="86"/>
      <c r="C580" s="87"/>
      <c r="D580" s="87"/>
      <c r="E580" s="87"/>
      <c r="F580" s="87"/>
      <c r="G580" s="87"/>
      <c r="H580" s="87"/>
      <c r="I580" s="87"/>
    </row>
    <row r="581" spans="1:9" s="178" customFormat="1">
      <c r="A581" s="177"/>
      <c r="B581" s="86"/>
      <c r="C581" s="87"/>
      <c r="D581" s="87"/>
      <c r="E581" s="87"/>
      <c r="F581" s="87"/>
      <c r="G581" s="87"/>
      <c r="H581" s="87"/>
      <c r="I581" s="87"/>
    </row>
    <row r="582" spans="1:9" s="178" customFormat="1">
      <c r="A582" s="177"/>
      <c r="B582" s="86"/>
      <c r="C582" s="87"/>
      <c r="D582" s="87"/>
      <c r="E582" s="87"/>
      <c r="F582" s="87"/>
      <c r="G582" s="87"/>
      <c r="H582" s="87"/>
      <c r="I582" s="87"/>
    </row>
    <row r="583" spans="1:9" s="178" customFormat="1">
      <c r="A583" s="177"/>
      <c r="B583" s="86"/>
      <c r="C583" s="87"/>
      <c r="D583" s="87"/>
      <c r="E583" s="87"/>
      <c r="F583" s="87"/>
      <c r="G583" s="87"/>
      <c r="H583" s="87"/>
      <c r="I583" s="87"/>
    </row>
    <row r="584" spans="1:9" s="178" customFormat="1">
      <c r="A584" s="177"/>
      <c r="B584" s="86"/>
      <c r="C584" s="87"/>
      <c r="D584" s="87"/>
      <c r="E584" s="87"/>
      <c r="F584" s="87"/>
      <c r="G584" s="87"/>
      <c r="H584" s="87"/>
      <c r="I584" s="87"/>
    </row>
    <row r="585" spans="1:9" s="178" customFormat="1">
      <c r="A585" s="177"/>
      <c r="B585" s="86"/>
      <c r="C585" s="87"/>
      <c r="D585" s="87"/>
      <c r="E585" s="87"/>
      <c r="F585" s="87"/>
      <c r="G585" s="87"/>
      <c r="H585" s="87"/>
      <c r="I585" s="87"/>
    </row>
    <row r="586" spans="1:9" s="178" customFormat="1">
      <c r="A586" s="177"/>
      <c r="B586" s="86"/>
      <c r="C586" s="87"/>
      <c r="D586" s="87"/>
      <c r="E586" s="87"/>
      <c r="F586" s="87"/>
      <c r="G586" s="87"/>
      <c r="H586" s="87"/>
      <c r="I586" s="87"/>
    </row>
    <row r="587" spans="1:9" s="178" customFormat="1">
      <c r="A587" s="177"/>
      <c r="B587" s="86"/>
      <c r="C587" s="87"/>
      <c r="D587" s="87"/>
      <c r="E587" s="87"/>
      <c r="F587" s="87"/>
      <c r="G587" s="87"/>
      <c r="H587" s="87"/>
      <c r="I587" s="87"/>
    </row>
    <row r="588" spans="1:9" s="178" customFormat="1">
      <c r="A588" s="177"/>
      <c r="B588" s="86"/>
      <c r="C588" s="87"/>
      <c r="D588" s="87"/>
      <c r="E588" s="87"/>
      <c r="F588" s="87"/>
      <c r="G588" s="87"/>
      <c r="H588" s="87"/>
      <c r="I588" s="87"/>
    </row>
    <row r="589" spans="1:9" s="178" customFormat="1">
      <c r="A589" s="177"/>
      <c r="B589" s="86"/>
      <c r="C589" s="87"/>
      <c r="D589" s="87"/>
      <c r="E589" s="87"/>
      <c r="F589" s="87"/>
      <c r="G589" s="87"/>
      <c r="H589" s="87"/>
      <c r="I589" s="87"/>
    </row>
    <row r="590" spans="1:9" s="178" customFormat="1">
      <c r="A590" s="177"/>
      <c r="B590" s="86"/>
      <c r="C590" s="87"/>
      <c r="D590" s="87"/>
      <c r="E590" s="87"/>
      <c r="F590" s="87"/>
      <c r="G590" s="87"/>
      <c r="H590" s="87"/>
      <c r="I590" s="87"/>
    </row>
    <row r="591" spans="1:9" s="178" customFormat="1">
      <c r="A591" s="177"/>
      <c r="B591" s="86"/>
      <c r="C591" s="87"/>
      <c r="D591" s="87"/>
      <c r="E591" s="87"/>
      <c r="F591" s="87"/>
      <c r="G591" s="87"/>
      <c r="H591" s="87"/>
      <c r="I591" s="87"/>
    </row>
    <row r="592" spans="1:9" s="178" customFormat="1">
      <c r="A592" s="177"/>
      <c r="B592" s="86"/>
      <c r="C592" s="87"/>
      <c r="D592" s="87"/>
      <c r="E592" s="87"/>
      <c r="F592" s="87"/>
      <c r="G592" s="87"/>
      <c r="H592" s="87"/>
      <c r="I592" s="87"/>
    </row>
    <row r="593" spans="1:9" s="178" customFormat="1">
      <c r="A593" s="177"/>
      <c r="B593" s="86"/>
      <c r="C593" s="87"/>
      <c r="D593" s="87"/>
      <c r="E593" s="87"/>
      <c r="F593" s="87"/>
      <c r="G593" s="87"/>
      <c r="H593" s="87"/>
      <c r="I593" s="87"/>
    </row>
    <row r="594" spans="1:9" s="178" customFormat="1">
      <c r="A594" s="177"/>
      <c r="B594" s="86"/>
      <c r="C594" s="87"/>
      <c r="D594" s="87"/>
      <c r="E594" s="87"/>
      <c r="F594" s="87"/>
      <c r="G594" s="87"/>
      <c r="H594" s="87"/>
      <c r="I594" s="87"/>
    </row>
    <row r="595" spans="1:9" s="178" customFormat="1">
      <c r="A595" s="177"/>
      <c r="B595" s="86"/>
      <c r="C595" s="87"/>
      <c r="D595" s="87"/>
      <c r="E595" s="87"/>
      <c r="F595" s="87"/>
      <c r="G595" s="87"/>
      <c r="H595" s="87"/>
      <c r="I595" s="87"/>
    </row>
    <row r="596" spans="1:9" s="178" customFormat="1">
      <c r="A596" s="177"/>
      <c r="B596" s="86"/>
      <c r="C596" s="87"/>
      <c r="D596" s="87"/>
      <c r="E596" s="87"/>
      <c r="F596" s="87"/>
      <c r="G596" s="87"/>
      <c r="H596" s="87"/>
      <c r="I596" s="87"/>
    </row>
    <row r="597" spans="1:9" s="178" customFormat="1">
      <c r="A597" s="177"/>
      <c r="B597" s="86"/>
      <c r="C597" s="87"/>
      <c r="D597" s="87"/>
      <c r="E597" s="87"/>
      <c r="F597" s="87"/>
      <c r="G597" s="87"/>
      <c r="H597" s="87"/>
      <c r="I597" s="87"/>
    </row>
    <row r="598" spans="1:9" s="178" customFormat="1">
      <c r="A598" s="177"/>
      <c r="B598" s="86"/>
      <c r="C598" s="87"/>
      <c r="D598" s="87"/>
      <c r="E598" s="87"/>
      <c r="F598" s="87"/>
      <c r="G598" s="87"/>
      <c r="H598" s="87"/>
      <c r="I598" s="87"/>
    </row>
    <row r="599" spans="1:9" s="178" customFormat="1">
      <c r="A599" s="177"/>
      <c r="B599" s="86"/>
      <c r="C599" s="87"/>
      <c r="D599" s="87"/>
      <c r="E599" s="87"/>
      <c r="F599" s="87"/>
      <c r="G599" s="87"/>
      <c r="H599" s="87"/>
      <c r="I599" s="87"/>
    </row>
    <row r="600" spans="1:9" s="178" customFormat="1">
      <c r="A600" s="177"/>
      <c r="B600" s="86"/>
      <c r="C600" s="87"/>
      <c r="D600" s="87"/>
      <c r="E600" s="87"/>
      <c r="F600" s="87"/>
      <c r="G600" s="87"/>
      <c r="H600" s="87"/>
      <c r="I600" s="87"/>
    </row>
    <row r="601" spans="1:9" s="178" customFormat="1">
      <c r="A601" s="177"/>
      <c r="B601" s="86"/>
      <c r="C601" s="87"/>
      <c r="D601" s="87"/>
      <c r="E601" s="87"/>
      <c r="F601" s="87"/>
      <c r="G601" s="87"/>
      <c r="H601" s="87"/>
      <c r="I601" s="87"/>
    </row>
    <row r="602" spans="1:9" s="178" customFormat="1">
      <c r="A602" s="177"/>
      <c r="B602" s="86"/>
      <c r="C602" s="87"/>
      <c r="D602" s="87"/>
      <c r="E602" s="87"/>
      <c r="F602" s="87"/>
      <c r="G602" s="87"/>
      <c r="H602" s="87"/>
      <c r="I602" s="87"/>
    </row>
    <row r="603" spans="1:9" s="178" customFormat="1">
      <c r="A603" s="177"/>
      <c r="B603" s="86"/>
      <c r="C603" s="87"/>
      <c r="D603" s="87"/>
      <c r="E603" s="87"/>
      <c r="F603" s="87"/>
      <c r="G603" s="87"/>
      <c r="H603" s="87"/>
      <c r="I603" s="87"/>
    </row>
    <row r="604" spans="1:9" s="178" customFormat="1">
      <c r="A604" s="177"/>
      <c r="B604" s="86"/>
      <c r="C604" s="87"/>
      <c r="D604" s="87"/>
      <c r="E604" s="87"/>
      <c r="F604" s="87"/>
      <c r="G604" s="87"/>
      <c r="H604" s="87"/>
      <c r="I604" s="87"/>
    </row>
    <row r="605" spans="1:9" s="178" customFormat="1">
      <c r="A605" s="177"/>
      <c r="B605" s="86"/>
      <c r="C605" s="87"/>
      <c r="D605" s="87"/>
      <c r="E605" s="87"/>
      <c r="F605" s="87"/>
      <c r="G605" s="87"/>
      <c r="H605" s="87"/>
      <c r="I605" s="87"/>
    </row>
    <row r="606" spans="1:9" s="178" customFormat="1">
      <c r="A606" s="177"/>
      <c r="B606" s="86"/>
      <c r="C606" s="87"/>
      <c r="D606" s="87"/>
      <c r="E606" s="87"/>
      <c r="F606" s="87"/>
      <c r="G606" s="87"/>
      <c r="H606" s="87"/>
      <c r="I606" s="87"/>
    </row>
    <row r="607" spans="1:9" s="178" customFormat="1">
      <c r="A607" s="177"/>
      <c r="B607" s="86"/>
      <c r="C607" s="87"/>
      <c r="D607" s="87"/>
      <c r="E607" s="87"/>
      <c r="F607" s="87"/>
      <c r="G607" s="87"/>
      <c r="H607" s="87"/>
      <c r="I607" s="87"/>
    </row>
    <row r="608" spans="1:9" s="178" customFormat="1">
      <c r="A608" s="177"/>
      <c r="B608" s="86"/>
      <c r="C608" s="87"/>
      <c r="D608" s="87"/>
      <c r="E608" s="87"/>
      <c r="F608" s="87"/>
      <c r="G608" s="87"/>
      <c r="H608" s="87"/>
      <c r="I608" s="87"/>
    </row>
    <row r="609" spans="1:9" s="178" customFormat="1">
      <c r="A609" s="177"/>
      <c r="B609" s="86"/>
      <c r="C609" s="87"/>
      <c r="D609" s="87"/>
      <c r="E609" s="87"/>
      <c r="F609" s="87"/>
      <c r="G609" s="87"/>
      <c r="H609" s="87"/>
      <c r="I609" s="87"/>
    </row>
    <row r="610" spans="1:9" s="178" customFormat="1">
      <c r="A610" s="177"/>
      <c r="B610" s="86"/>
      <c r="C610" s="87"/>
      <c r="D610" s="87"/>
      <c r="E610" s="87"/>
      <c r="F610" s="87"/>
      <c r="G610" s="87"/>
      <c r="H610" s="87"/>
      <c r="I610" s="87"/>
    </row>
    <row r="611" spans="1:9" s="178" customFormat="1">
      <c r="A611" s="177"/>
      <c r="B611" s="86"/>
      <c r="C611" s="87"/>
      <c r="D611" s="87"/>
      <c r="E611" s="87"/>
      <c r="F611" s="87"/>
      <c r="G611" s="87"/>
      <c r="H611" s="87"/>
      <c r="I611" s="87"/>
    </row>
    <row r="612" spans="1:9" s="178" customFormat="1">
      <c r="A612" s="177"/>
      <c r="B612" s="86"/>
      <c r="C612" s="87"/>
      <c r="D612" s="87"/>
      <c r="E612" s="87"/>
      <c r="F612" s="87"/>
      <c r="G612" s="87"/>
      <c r="H612" s="87"/>
      <c r="I612" s="87"/>
    </row>
    <row r="613" spans="1:9" s="178" customFormat="1">
      <c r="A613" s="177"/>
      <c r="B613" s="86"/>
      <c r="C613" s="87"/>
      <c r="D613" s="87"/>
      <c r="E613" s="87"/>
      <c r="F613" s="87"/>
      <c r="G613" s="87"/>
      <c r="H613" s="87"/>
      <c r="I613" s="87"/>
    </row>
    <row r="614" spans="1:9" s="178" customFormat="1">
      <c r="A614" s="177"/>
      <c r="B614" s="86"/>
      <c r="C614" s="87"/>
      <c r="D614" s="87"/>
      <c r="E614" s="87"/>
      <c r="F614" s="87"/>
      <c r="G614" s="87"/>
      <c r="H614" s="87"/>
      <c r="I614" s="87"/>
    </row>
    <row r="615" spans="1:9" s="178" customFormat="1">
      <c r="A615" s="177"/>
      <c r="B615" s="86"/>
      <c r="C615" s="87"/>
      <c r="D615" s="87"/>
      <c r="E615" s="87"/>
      <c r="F615" s="87"/>
      <c r="G615" s="87"/>
      <c r="H615" s="87"/>
      <c r="I615" s="87"/>
    </row>
    <row r="616" spans="1:9" s="178" customFormat="1">
      <c r="A616" s="177"/>
      <c r="B616" s="86"/>
      <c r="C616" s="87"/>
      <c r="D616" s="87"/>
      <c r="E616" s="87"/>
      <c r="F616" s="87"/>
      <c r="G616" s="87"/>
      <c r="H616" s="87"/>
      <c r="I616" s="87"/>
    </row>
    <row r="617" spans="1:9" s="178" customFormat="1">
      <c r="A617" s="177"/>
      <c r="B617" s="86"/>
      <c r="C617" s="87"/>
      <c r="D617" s="87"/>
      <c r="E617" s="87"/>
      <c r="F617" s="87"/>
      <c r="G617" s="87"/>
      <c r="H617" s="87"/>
      <c r="I617" s="87"/>
    </row>
    <row r="618" spans="1:9" s="178" customFormat="1">
      <c r="A618" s="177"/>
      <c r="B618" s="86"/>
      <c r="C618" s="87"/>
      <c r="D618" s="87"/>
      <c r="E618" s="87"/>
      <c r="F618" s="87"/>
      <c r="G618" s="87"/>
      <c r="H618" s="87"/>
      <c r="I618" s="87"/>
    </row>
    <row r="619" spans="1:9" s="178" customFormat="1">
      <c r="A619" s="177"/>
      <c r="B619" s="86"/>
      <c r="C619" s="87"/>
      <c r="D619" s="87"/>
      <c r="E619" s="87"/>
      <c r="F619" s="87"/>
      <c r="G619" s="87"/>
      <c r="H619" s="87"/>
      <c r="I619" s="87"/>
    </row>
    <row r="620" spans="1:9" s="178" customFormat="1">
      <c r="A620" s="177"/>
      <c r="B620" s="86"/>
      <c r="C620" s="87"/>
      <c r="D620" s="87"/>
      <c r="E620" s="87"/>
      <c r="F620" s="87"/>
      <c r="G620" s="87"/>
      <c r="H620" s="87"/>
      <c r="I620" s="87"/>
    </row>
    <row r="621" spans="1:9" s="178" customFormat="1">
      <c r="A621" s="177"/>
      <c r="B621" s="86"/>
      <c r="C621" s="87"/>
      <c r="D621" s="87"/>
      <c r="E621" s="87"/>
      <c r="F621" s="87"/>
      <c r="G621" s="87"/>
      <c r="H621" s="87"/>
      <c r="I621" s="87"/>
    </row>
    <row r="622" spans="1:9" s="178" customFormat="1">
      <c r="A622" s="177"/>
      <c r="B622" s="86"/>
      <c r="C622" s="87"/>
      <c r="D622" s="87"/>
      <c r="E622" s="87"/>
      <c r="F622" s="87"/>
      <c r="G622" s="87"/>
      <c r="H622" s="87"/>
      <c r="I622" s="87"/>
    </row>
    <row r="623" spans="1:9" s="178" customFormat="1">
      <c r="A623" s="177"/>
      <c r="B623" s="86"/>
      <c r="C623" s="87"/>
      <c r="D623" s="87"/>
      <c r="E623" s="87"/>
      <c r="F623" s="87"/>
      <c r="G623" s="87"/>
      <c r="H623" s="87"/>
      <c r="I623" s="87"/>
    </row>
    <row r="624" spans="1:9" s="178" customFormat="1">
      <c r="A624" s="177"/>
      <c r="B624" s="86"/>
      <c r="C624" s="87"/>
      <c r="D624" s="87"/>
      <c r="E624" s="87"/>
      <c r="F624" s="87"/>
      <c r="G624" s="87"/>
      <c r="H624" s="87"/>
      <c r="I624" s="87"/>
    </row>
    <row r="625" spans="1:9" s="178" customFormat="1">
      <c r="A625" s="177"/>
      <c r="B625" s="86"/>
      <c r="C625" s="87"/>
      <c r="D625" s="87"/>
      <c r="E625" s="87"/>
      <c r="F625" s="87"/>
      <c r="G625" s="87"/>
      <c r="H625" s="87"/>
      <c r="I625" s="87"/>
    </row>
    <row r="626" spans="1:9" s="178" customFormat="1">
      <c r="A626" s="177"/>
      <c r="B626" s="86"/>
      <c r="C626" s="87"/>
      <c r="D626" s="87"/>
      <c r="E626" s="87"/>
      <c r="F626" s="87"/>
      <c r="G626" s="87"/>
      <c r="H626" s="87"/>
      <c r="I626" s="87"/>
    </row>
    <row r="627" spans="1:9" s="178" customFormat="1">
      <c r="A627" s="177"/>
      <c r="B627" s="86"/>
      <c r="C627" s="87"/>
      <c r="D627" s="87"/>
      <c r="E627" s="87"/>
      <c r="F627" s="87"/>
      <c r="G627" s="87"/>
      <c r="H627" s="87"/>
      <c r="I627" s="87"/>
    </row>
    <row r="628" spans="1:9" s="178" customFormat="1">
      <c r="A628" s="177"/>
      <c r="B628" s="86"/>
      <c r="C628" s="87"/>
      <c r="D628" s="87"/>
      <c r="E628" s="87"/>
      <c r="F628" s="87"/>
      <c r="G628" s="87"/>
      <c r="H628" s="87"/>
      <c r="I628" s="87"/>
    </row>
    <row r="629" spans="1:9" s="178" customFormat="1">
      <c r="A629" s="177"/>
      <c r="B629" s="86"/>
      <c r="C629" s="87"/>
      <c r="D629" s="87"/>
      <c r="E629" s="87"/>
      <c r="F629" s="87"/>
      <c r="G629" s="87"/>
      <c r="H629" s="87"/>
      <c r="I629" s="87"/>
    </row>
    <row r="630" spans="1:9" s="178" customFormat="1">
      <c r="A630" s="177"/>
      <c r="B630" s="86"/>
      <c r="C630" s="87"/>
      <c r="D630" s="87"/>
      <c r="E630" s="87"/>
      <c r="F630" s="87"/>
      <c r="G630" s="87"/>
      <c r="H630" s="87"/>
      <c r="I630" s="87"/>
    </row>
    <row r="631" spans="1:9" s="178" customFormat="1">
      <c r="A631" s="177"/>
      <c r="B631" s="86"/>
      <c r="C631" s="87"/>
      <c r="D631" s="87"/>
      <c r="E631" s="87"/>
      <c r="F631" s="87"/>
      <c r="G631" s="87"/>
      <c r="H631" s="87"/>
      <c r="I631" s="87"/>
    </row>
    <row r="632" spans="1:9" s="178" customFormat="1">
      <c r="A632" s="177"/>
      <c r="B632" s="86"/>
      <c r="C632" s="87"/>
      <c r="D632" s="87"/>
      <c r="E632" s="87"/>
      <c r="F632" s="87"/>
      <c r="G632" s="87"/>
      <c r="H632" s="87"/>
      <c r="I632" s="87"/>
    </row>
    <row r="633" spans="1:9" s="178" customFormat="1">
      <c r="A633" s="177"/>
      <c r="B633" s="86"/>
      <c r="C633" s="87"/>
      <c r="D633" s="87"/>
      <c r="E633" s="87"/>
      <c r="F633" s="87"/>
      <c r="G633" s="87"/>
      <c r="H633" s="87"/>
      <c r="I633" s="87"/>
    </row>
    <row r="634" spans="1:9" s="178" customFormat="1">
      <c r="A634" s="177"/>
      <c r="B634" s="86"/>
      <c r="C634" s="87"/>
      <c r="D634" s="87"/>
      <c r="E634" s="87"/>
      <c r="F634" s="87"/>
      <c r="G634" s="87"/>
      <c r="H634" s="87"/>
      <c r="I634" s="87"/>
    </row>
    <row r="635" spans="1:9" s="178" customFormat="1">
      <c r="A635" s="177"/>
      <c r="B635" s="86"/>
      <c r="C635" s="87"/>
      <c r="D635" s="87"/>
      <c r="E635" s="87"/>
      <c r="F635" s="87"/>
      <c r="G635" s="87"/>
      <c r="H635" s="87"/>
      <c r="I635" s="87"/>
    </row>
    <row r="636" spans="1:9" s="178" customFormat="1">
      <c r="A636" s="177"/>
      <c r="B636" s="86"/>
      <c r="C636" s="87"/>
      <c r="D636" s="87"/>
      <c r="E636" s="87"/>
      <c r="F636" s="87"/>
      <c r="G636" s="87"/>
      <c r="H636" s="87"/>
      <c r="I636" s="87"/>
    </row>
    <row r="637" spans="1:9" s="178" customFormat="1">
      <c r="A637" s="177"/>
      <c r="B637" s="86"/>
      <c r="C637" s="87"/>
      <c r="D637" s="87"/>
      <c r="E637" s="87"/>
      <c r="F637" s="87"/>
      <c r="G637" s="87"/>
      <c r="H637" s="87"/>
      <c r="I637" s="87"/>
    </row>
    <row r="638" spans="1:9" s="178" customFormat="1">
      <c r="A638" s="177"/>
      <c r="B638" s="86"/>
      <c r="C638" s="87"/>
      <c r="D638" s="87"/>
      <c r="E638" s="87"/>
      <c r="F638" s="87"/>
      <c r="G638" s="87"/>
      <c r="H638" s="87"/>
      <c r="I638" s="87"/>
    </row>
    <row r="639" spans="1:9" s="178" customFormat="1">
      <c r="A639" s="177"/>
      <c r="B639" s="86"/>
      <c r="C639" s="87"/>
      <c r="D639" s="87"/>
      <c r="E639" s="87"/>
      <c r="F639" s="87"/>
      <c r="G639" s="87"/>
      <c r="H639" s="87"/>
      <c r="I639" s="87"/>
    </row>
    <row r="640" spans="1:9" s="178" customFormat="1">
      <c r="A640" s="177"/>
      <c r="B640" s="86"/>
      <c r="C640" s="87"/>
      <c r="D640" s="87"/>
      <c r="E640" s="87"/>
      <c r="F640" s="87"/>
      <c r="G640" s="87"/>
      <c r="H640" s="87"/>
      <c r="I640" s="87"/>
    </row>
    <row r="641" spans="1:9" s="178" customFormat="1">
      <c r="A641" s="177"/>
      <c r="B641" s="86"/>
      <c r="C641" s="87"/>
      <c r="D641" s="87"/>
      <c r="E641" s="87"/>
      <c r="F641" s="87"/>
      <c r="G641" s="87"/>
      <c r="H641" s="87"/>
      <c r="I641" s="87"/>
    </row>
    <row r="642" spans="1:9" s="178" customFormat="1">
      <c r="A642" s="177"/>
      <c r="B642" s="86"/>
      <c r="C642" s="87"/>
      <c r="D642" s="87"/>
      <c r="E642" s="87"/>
      <c r="F642" s="87"/>
      <c r="G642" s="87"/>
      <c r="H642" s="87"/>
      <c r="I642" s="87"/>
    </row>
    <row r="643" spans="1:9" s="178" customFormat="1">
      <c r="A643" s="177"/>
      <c r="B643" s="86"/>
      <c r="C643" s="87"/>
      <c r="D643" s="87"/>
      <c r="E643" s="87"/>
      <c r="F643" s="87"/>
      <c r="G643" s="87"/>
      <c r="H643" s="87"/>
      <c r="I643" s="87"/>
    </row>
    <row r="644" spans="1:9" s="178" customFormat="1">
      <c r="A644" s="177"/>
      <c r="B644" s="86"/>
      <c r="C644" s="87"/>
      <c r="D644" s="87"/>
      <c r="E644" s="87"/>
      <c r="F644" s="87"/>
      <c r="G644" s="87"/>
      <c r="H644" s="87"/>
      <c r="I644" s="87"/>
    </row>
    <row r="645" spans="1:9" s="178" customFormat="1">
      <c r="A645" s="177"/>
      <c r="B645" s="86"/>
      <c r="C645" s="87"/>
      <c r="D645" s="87"/>
      <c r="E645" s="87"/>
      <c r="F645" s="87"/>
      <c r="G645" s="87"/>
      <c r="H645" s="87"/>
      <c r="I645" s="87"/>
    </row>
    <row r="646" spans="1:9" s="178" customFormat="1">
      <c r="A646" s="177"/>
      <c r="B646" s="86"/>
      <c r="C646" s="87"/>
      <c r="D646" s="87"/>
      <c r="E646" s="87"/>
      <c r="F646" s="87"/>
      <c r="G646" s="87"/>
      <c r="H646" s="87"/>
      <c r="I646" s="87"/>
    </row>
    <row r="647" spans="1:9" s="178" customFormat="1">
      <c r="A647" s="177"/>
      <c r="B647" s="86"/>
      <c r="C647" s="87"/>
      <c r="D647" s="87"/>
      <c r="E647" s="87"/>
      <c r="F647" s="87"/>
      <c r="G647" s="87"/>
      <c r="H647" s="87"/>
      <c r="I647" s="87"/>
    </row>
    <row r="648" spans="1:9" s="178" customFormat="1">
      <c r="A648" s="177"/>
      <c r="B648" s="86"/>
      <c r="C648" s="87"/>
      <c r="D648" s="87"/>
      <c r="E648" s="87"/>
      <c r="F648" s="87"/>
      <c r="G648" s="87"/>
      <c r="H648" s="87"/>
      <c r="I648" s="87"/>
    </row>
    <row r="649" spans="1:9" s="178" customFormat="1">
      <c r="A649" s="177"/>
      <c r="B649" s="86"/>
      <c r="C649" s="87"/>
      <c r="D649" s="87"/>
      <c r="E649" s="87"/>
      <c r="F649" s="87"/>
      <c r="G649" s="87"/>
      <c r="H649" s="87"/>
      <c r="I649" s="87"/>
    </row>
    <row r="650" spans="1:9" s="178" customFormat="1">
      <c r="A650" s="177"/>
      <c r="B650" s="86"/>
      <c r="C650" s="87"/>
      <c r="D650" s="87"/>
      <c r="E650" s="87"/>
      <c r="F650" s="87"/>
      <c r="G650" s="87"/>
      <c r="H650" s="87"/>
      <c r="I650" s="87"/>
    </row>
    <row r="651" spans="1:9" s="178" customFormat="1">
      <c r="A651" s="177"/>
      <c r="B651" s="86"/>
      <c r="C651" s="87"/>
      <c r="D651" s="87"/>
      <c r="E651" s="87"/>
      <c r="F651" s="87"/>
      <c r="G651" s="87"/>
      <c r="H651" s="87"/>
      <c r="I651" s="87"/>
    </row>
    <row r="652" spans="1:9" s="178" customFormat="1">
      <c r="A652" s="177"/>
      <c r="B652" s="86"/>
      <c r="C652" s="87"/>
      <c r="D652" s="87"/>
      <c r="E652" s="87"/>
      <c r="F652" s="87"/>
      <c r="G652" s="87"/>
      <c r="H652" s="87"/>
      <c r="I652" s="87"/>
    </row>
    <row r="653" spans="1:9" s="178" customFormat="1">
      <c r="A653" s="177"/>
      <c r="B653" s="86"/>
      <c r="C653" s="87"/>
      <c r="D653" s="87"/>
      <c r="E653" s="87"/>
      <c r="F653" s="87"/>
      <c r="G653" s="87"/>
      <c r="H653" s="87"/>
      <c r="I653" s="87"/>
    </row>
    <row r="654" spans="1:9" s="178" customFormat="1">
      <c r="A654" s="177"/>
      <c r="B654" s="86"/>
      <c r="C654" s="87"/>
      <c r="D654" s="87"/>
      <c r="E654" s="87"/>
      <c r="F654" s="87"/>
      <c r="G654" s="87"/>
      <c r="H654" s="87"/>
      <c r="I654" s="87"/>
    </row>
    <row r="655" spans="1:9" s="178" customFormat="1">
      <c r="A655" s="177"/>
      <c r="B655" s="86"/>
      <c r="C655" s="87"/>
      <c r="D655" s="87"/>
      <c r="E655" s="87"/>
      <c r="F655" s="87"/>
      <c r="G655" s="87"/>
      <c r="H655" s="87"/>
      <c r="I655" s="87"/>
    </row>
    <row r="656" spans="1:9" s="178" customFormat="1">
      <c r="A656" s="177"/>
      <c r="B656" s="86"/>
      <c r="C656" s="87"/>
      <c r="D656" s="87"/>
      <c r="E656" s="87"/>
      <c r="F656" s="87"/>
      <c r="G656" s="87"/>
      <c r="H656" s="87"/>
      <c r="I656" s="87"/>
    </row>
    <row r="657" spans="1:9" s="178" customFormat="1">
      <c r="A657" s="177"/>
      <c r="B657" s="86"/>
      <c r="C657" s="87"/>
      <c r="D657" s="87"/>
      <c r="E657" s="87"/>
      <c r="F657" s="87"/>
      <c r="G657" s="87"/>
      <c r="H657" s="87"/>
      <c r="I657" s="87"/>
    </row>
    <row r="658" spans="1:9" s="178" customFormat="1">
      <c r="A658" s="177"/>
      <c r="B658" s="86"/>
      <c r="C658" s="87"/>
      <c r="D658" s="87"/>
      <c r="E658" s="87"/>
      <c r="F658" s="87"/>
      <c r="G658" s="87"/>
      <c r="H658" s="87"/>
      <c r="I658" s="87"/>
    </row>
    <row r="659" spans="1:9" s="178" customFormat="1">
      <c r="A659" s="177"/>
      <c r="B659" s="86"/>
      <c r="C659" s="87"/>
      <c r="D659" s="87"/>
      <c r="E659" s="87"/>
      <c r="F659" s="87"/>
      <c r="G659" s="87"/>
      <c r="H659" s="87"/>
      <c r="I659" s="87"/>
    </row>
    <row r="660" spans="1:9" s="178" customFormat="1">
      <c r="A660" s="177"/>
      <c r="B660" s="86"/>
      <c r="C660" s="87"/>
      <c r="D660" s="87"/>
      <c r="E660" s="87"/>
      <c r="F660" s="87"/>
      <c r="G660" s="87"/>
      <c r="H660" s="87"/>
      <c r="I660" s="87"/>
    </row>
    <row r="661" spans="1:9" s="178" customFormat="1">
      <c r="A661" s="177"/>
      <c r="B661" s="86"/>
      <c r="C661" s="87"/>
      <c r="D661" s="87"/>
      <c r="E661" s="87"/>
      <c r="F661" s="87"/>
      <c r="G661" s="87"/>
      <c r="H661" s="87"/>
      <c r="I661" s="87"/>
    </row>
    <row r="662" spans="1:9" s="178" customFormat="1">
      <c r="A662" s="177"/>
      <c r="B662" s="86"/>
      <c r="C662" s="87"/>
      <c r="D662" s="87"/>
      <c r="E662" s="87"/>
      <c r="F662" s="87"/>
      <c r="G662" s="87"/>
      <c r="H662" s="87"/>
      <c r="I662" s="87"/>
    </row>
    <row r="663" spans="1:9" s="178" customFormat="1">
      <c r="A663" s="177"/>
      <c r="B663" s="86"/>
      <c r="C663" s="87"/>
      <c r="D663" s="87"/>
      <c r="E663" s="87"/>
      <c r="F663" s="87"/>
      <c r="G663" s="87"/>
      <c r="H663" s="87"/>
      <c r="I663" s="87"/>
    </row>
    <row r="664" spans="1:9" s="178" customFormat="1">
      <c r="A664" s="177"/>
      <c r="B664" s="86"/>
      <c r="C664" s="87"/>
      <c r="D664" s="87"/>
      <c r="E664" s="87"/>
      <c r="F664" s="87"/>
      <c r="G664" s="87"/>
      <c r="H664" s="87"/>
      <c r="I664" s="87"/>
    </row>
    <row r="665" spans="1:9" s="178" customFormat="1">
      <c r="A665" s="177"/>
      <c r="B665" s="86"/>
      <c r="C665" s="87"/>
      <c r="D665" s="87"/>
      <c r="E665" s="87"/>
      <c r="F665" s="87"/>
      <c r="G665" s="87"/>
      <c r="H665" s="87"/>
      <c r="I665" s="87"/>
    </row>
    <row r="666" spans="1:9" s="178" customFormat="1">
      <c r="A666" s="177"/>
      <c r="B666" s="86"/>
      <c r="C666" s="87"/>
      <c r="D666" s="87"/>
      <c r="E666" s="87"/>
      <c r="F666" s="87"/>
      <c r="G666" s="87"/>
      <c r="H666" s="87"/>
      <c r="I666" s="87"/>
    </row>
    <row r="667" spans="1:9" s="178" customFormat="1">
      <c r="A667" s="177"/>
      <c r="B667" s="86"/>
      <c r="C667" s="87"/>
      <c r="D667" s="87"/>
      <c r="E667" s="87"/>
      <c r="F667" s="87"/>
      <c r="G667" s="87"/>
      <c r="H667" s="87"/>
      <c r="I667" s="87"/>
    </row>
    <row r="668" spans="1:9" s="178" customFormat="1">
      <c r="A668" s="177"/>
      <c r="B668" s="86"/>
      <c r="C668" s="87"/>
      <c r="D668" s="87"/>
      <c r="E668" s="87"/>
      <c r="F668" s="87"/>
      <c r="G668" s="87"/>
      <c r="H668" s="87"/>
      <c r="I668" s="87"/>
    </row>
    <row r="669" spans="1:9" s="178" customFormat="1">
      <c r="A669" s="177"/>
      <c r="B669" s="86"/>
      <c r="C669" s="87"/>
      <c r="D669" s="87"/>
      <c r="E669" s="87"/>
      <c r="F669" s="87"/>
      <c r="G669" s="87"/>
      <c r="H669" s="87"/>
      <c r="I669" s="87"/>
    </row>
    <row r="670" spans="1:9" s="178" customFormat="1">
      <c r="A670" s="177"/>
      <c r="B670" s="86"/>
      <c r="C670" s="87"/>
      <c r="D670" s="87"/>
      <c r="E670" s="87"/>
      <c r="F670" s="87"/>
      <c r="G670" s="87"/>
      <c r="H670" s="87"/>
      <c r="I670" s="87"/>
    </row>
    <row r="671" spans="1:9" s="178" customFormat="1">
      <c r="A671" s="177"/>
      <c r="B671" s="86"/>
      <c r="C671" s="87"/>
      <c r="D671" s="87"/>
      <c r="E671" s="87"/>
      <c r="F671" s="87"/>
      <c r="G671" s="87"/>
      <c r="H671" s="87"/>
      <c r="I671" s="87"/>
    </row>
    <row r="672" spans="1:9" s="178" customFormat="1">
      <c r="A672" s="177"/>
      <c r="B672" s="86"/>
      <c r="C672" s="87"/>
      <c r="D672" s="87"/>
      <c r="E672" s="87"/>
      <c r="F672" s="87"/>
      <c r="G672" s="87"/>
      <c r="H672" s="87"/>
      <c r="I672" s="87"/>
    </row>
    <row r="673" spans="1:9" s="178" customFormat="1">
      <c r="A673" s="177"/>
      <c r="B673" s="86"/>
      <c r="C673" s="87"/>
      <c r="D673" s="87"/>
      <c r="E673" s="87"/>
      <c r="F673" s="87"/>
      <c r="G673" s="87"/>
      <c r="H673" s="87"/>
      <c r="I673" s="87"/>
    </row>
    <row r="674" spans="1:9" s="178" customFormat="1">
      <c r="A674" s="177"/>
      <c r="B674" s="86"/>
      <c r="C674" s="87"/>
      <c r="D674" s="87"/>
      <c r="E674" s="87"/>
      <c r="F674" s="87"/>
      <c r="G674" s="87"/>
      <c r="H674" s="87"/>
      <c r="I674" s="87"/>
    </row>
    <row r="675" spans="1:9" s="178" customFormat="1">
      <c r="A675" s="177"/>
      <c r="B675" s="86"/>
      <c r="C675" s="87"/>
      <c r="D675" s="87"/>
      <c r="E675" s="87"/>
      <c r="F675" s="87"/>
      <c r="G675" s="87"/>
      <c r="H675" s="87"/>
      <c r="I675" s="87"/>
    </row>
    <row r="676" spans="1:9" s="178" customFormat="1">
      <c r="A676" s="177"/>
      <c r="B676" s="86"/>
      <c r="C676" s="87"/>
      <c r="D676" s="87"/>
      <c r="E676" s="87"/>
      <c r="F676" s="87"/>
      <c r="G676" s="87"/>
      <c r="H676" s="87"/>
      <c r="I676" s="87"/>
    </row>
    <row r="677" spans="1:9" s="178" customFormat="1">
      <c r="A677" s="177"/>
      <c r="B677" s="86"/>
      <c r="C677" s="87"/>
      <c r="D677" s="87"/>
      <c r="E677" s="87"/>
      <c r="F677" s="87"/>
      <c r="G677" s="87"/>
      <c r="H677" s="87"/>
      <c r="I677" s="87"/>
    </row>
    <row r="678" spans="1:9" s="178" customFormat="1">
      <c r="A678" s="177"/>
      <c r="B678" s="86"/>
      <c r="C678" s="87"/>
      <c r="D678" s="87"/>
      <c r="E678" s="87"/>
      <c r="F678" s="87"/>
      <c r="G678" s="87"/>
      <c r="H678" s="87"/>
      <c r="I678" s="87"/>
    </row>
    <row r="679" spans="1:9" s="178" customFormat="1">
      <c r="A679" s="177"/>
      <c r="B679" s="86"/>
      <c r="C679" s="87"/>
      <c r="D679" s="87"/>
      <c r="E679" s="87"/>
      <c r="F679" s="87"/>
      <c r="G679" s="87"/>
      <c r="H679" s="87"/>
      <c r="I679" s="87"/>
    </row>
    <row r="680" spans="1:9" s="178" customFormat="1">
      <c r="A680" s="177"/>
      <c r="B680" s="86"/>
      <c r="C680" s="87"/>
      <c r="D680" s="87"/>
      <c r="E680" s="87"/>
      <c r="F680" s="87"/>
      <c r="G680" s="87"/>
      <c r="H680" s="87"/>
      <c r="I680" s="87"/>
    </row>
    <row r="681" spans="1:9" s="178" customFormat="1">
      <c r="A681" s="177"/>
      <c r="B681" s="86"/>
      <c r="C681" s="87"/>
      <c r="D681" s="87"/>
      <c r="E681" s="87"/>
      <c r="F681" s="87"/>
      <c r="G681" s="87"/>
      <c r="H681" s="87"/>
      <c r="I681" s="87"/>
    </row>
    <row r="682" spans="1:9" s="178" customFormat="1">
      <c r="A682" s="177"/>
      <c r="B682" s="86"/>
      <c r="C682" s="87"/>
      <c r="D682" s="87"/>
      <c r="E682" s="87"/>
      <c r="F682" s="87"/>
      <c r="G682" s="87"/>
      <c r="H682" s="87"/>
      <c r="I682" s="87"/>
    </row>
    <row r="683" spans="1:9" s="178" customFormat="1">
      <c r="A683" s="177"/>
      <c r="B683" s="86"/>
      <c r="C683" s="87"/>
      <c r="D683" s="87"/>
      <c r="E683" s="87"/>
      <c r="F683" s="87"/>
      <c r="G683" s="87"/>
      <c r="H683" s="87"/>
      <c r="I683" s="87"/>
    </row>
    <row r="684" spans="1:9" s="178" customFormat="1">
      <c r="A684" s="177"/>
      <c r="B684" s="86"/>
      <c r="C684" s="87"/>
      <c r="D684" s="87"/>
      <c r="E684" s="87"/>
      <c r="F684" s="87"/>
      <c r="G684" s="87"/>
      <c r="H684" s="87"/>
      <c r="I684" s="87"/>
    </row>
    <row r="685" spans="1:9" s="178" customFormat="1">
      <c r="A685" s="177"/>
      <c r="B685" s="86"/>
      <c r="C685" s="87"/>
      <c r="D685" s="87"/>
      <c r="E685" s="87"/>
      <c r="F685" s="87"/>
      <c r="G685" s="87"/>
      <c r="H685" s="87"/>
      <c r="I685" s="87"/>
    </row>
    <row r="686" spans="1:9" s="178" customFormat="1">
      <c r="A686" s="177"/>
      <c r="B686" s="86"/>
      <c r="C686" s="87"/>
      <c r="D686" s="87"/>
      <c r="E686" s="87"/>
      <c r="F686" s="87"/>
      <c r="G686" s="87"/>
      <c r="H686" s="87"/>
      <c r="I686" s="87"/>
    </row>
    <row r="687" spans="1:9" s="178" customFormat="1">
      <c r="A687" s="177"/>
      <c r="B687" s="86"/>
      <c r="C687" s="87"/>
      <c r="D687" s="87"/>
      <c r="E687" s="87"/>
      <c r="F687" s="87"/>
      <c r="G687" s="87"/>
      <c r="H687" s="87"/>
      <c r="I687" s="87"/>
    </row>
    <row r="688" spans="1:9" s="178" customFormat="1">
      <c r="A688" s="177"/>
      <c r="B688" s="86"/>
      <c r="C688" s="87"/>
      <c r="D688" s="87"/>
      <c r="E688" s="87"/>
      <c r="F688" s="87"/>
      <c r="G688" s="87"/>
      <c r="H688" s="87"/>
      <c r="I688" s="87"/>
    </row>
    <row r="689" spans="1:9" s="178" customFormat="1">
      <c r="A689" s="177"/>
      <c r="B689" s="86"/>
      <c r="C689" s="87"/>
      <c r="D689" s="87"/>
      <c r="E689" s="87"/>
      <c r="F689" s="87"/>
      <c r="G689" s="87"/>
      <c r="H689" s="87"/>
      <c r="I689" s="87"/>
    </row>
    <row r="690" spans="1:9" s="178" customFormat="1">
      <c r="A690" s="177"/>
      <c r="B690" s="86"/>
      <c r="C690" s="87"/>
      <c r="D690" s="87"/>
      <c r="E690" s="87"/>
      <c r="F690" s="87"/>
      <c r="G690" s="87"/>
      <c r="H690" s="87"/>
      <c r="I690" s="87"/>
    </row>
    <row r="691" spans="1:9" s="178" customFormat="1">
      <c r="A691" s="177"/>
      <c r="B691" s="86"/>
      <c r="C691" s="87"/>
      <c r="D691" s="87"/>
      <c r="E691" s="87"/>
      <c r="F691" s="87"/>
      <c r="G691" s="87"/>
      <c r="H691" s="87"/>
      <c r="I691" s="87"/>
    </row>
    <row r="692" spans="1:9" s="178" customFormat="1">
      <c r="A692" s="177"/>
      <c r="B692" s="86"/>
      <c r="C692" s="87"/>
      <c r="D692" s="87"/>
      <c r="E692" s="87"/>
      <c r="F692" s="87"/>
      <c r="G692" s="87"/>
      <c r="H692" s="87"/>
      <c r="I692" s="87"/>
    </row>
    <row r="693" spans="1:9" s="178" customFormat="1">
      <c r="A693" s="177"/>
      <c r="B693" s="86"/>
      <c r="C693" s="87"/>
      <c r="D693" s="87"/>
      <c r="E693" s="87"/>
      <c r="F693" s="87"/>
      <c r="G693" s="87"/>
      <c r="H693" s="87"/>
      <c r="I693" s="87"/>
    </row>
    <row r="694" spans="1:9" s="178" customFormat="1">
      <c r="A694" s="177"/>
      <c r="B694" s="86"/>
      <c r="C694" s="87"/>
      <c r="D694" s="87"/>
      <c r="E694" s="87"/>
      <c r="F694" s="87"/>
      <c r="G694" s="87"/>
      <c r="H694" s="87"/>
      <c r="I694" s="87"/>
    </row>
    <row r="695" spans="1:9" s="178" customFormat="1">
      <c r="A695" s="177"/>
      <c r="B695" s="86"/>
      <c r="C695" s="87"/>
      <c r="D695" s="87"/>
      <c r="E695" s="87"/>
      <c r="F695" s="87"/>
      <c r="G695" s="87"/>
      <c r="H695" s="87"/>
      <c r="I695" s="87"/>
    </row>
    <row r="696" spans="1:9" s="178" customFormat="1">
      <c r="A696" s="177"/>
      <c r="B696" s="86"/>
      <c r="C696" s="87"/>
      <c r="D696" s="87"/>
      <c r="E696" s="87"/>
      <c r="F696" s="87"/>
      <c r="G696" s="87"/>
      <c r="H696" s="87"/>
      <c r="I696" s="87"/>
    </row>
    <row r="697" spans="1:9" s="178" customFormat="1">
      <c r="A697" s="177"/>
      <c r="B697" s="86"/>
      <c r="C697" s="87"/>
      <c r="D697" s="87"/>
      <c r="E697" s="87"/>
      <c r="F697" s="87"/>
      <c r="G697" s="87"/>
      <c r="H697" s="87"/>
      <c r="I697" s="87"/>
    </row>
    <row r="698" spans="1:9" s="178" customFormat="1">
      <c r="A698" s="177"/>
      <c r="B698" s="86"/>
      <c r="C698" s="87"/>
      <c r="D698" s="87"/>
      <c r="E698" s="87"/>
      <c r="F698" s="87"/>
      <c r="G698" s="87"/>
      <c r="H698" s="87"/>
      <c r="I698" s="87"/>
    </row>
    <row r="699" spans="1:9" s="178" customFormat="1">
      <c r="A699" s="177"/>
      <c r="B699" s="86"/>
      <c r="C699" s="87"/>
      <c r="D699" s="87"/>
      <c r="E699" s="87"/>
      <c r="F699" s="87"/>
      <c r="G699" s="87"/>
      <c r="H699" s="87"/>
      <c r="I699" s="87"/>
    </row>
    <row r="700" spans="1:9" s="178" customFormat="1">
      <c r="A700" s="177"/>
      <c r="B700" s="86"/>
      <c r="C700" s="87"/>
      <c r="D700" s="87"/>
      <c r="E700" s="87"/>
      <c r="F700" s="87"/>
      <c r="G700" s="87"/>
      <c r="H700" s="87"/>
      <c r="I700" s="87"/>
    </row>
    <row r="701" spans="1:9" s="178" customFormat="1">
      <c r="A701" s="177"/>
      <c r="B701" s="86"/>
      <c r="C701" s="87"/>
      <c r="D701" s="87"/>
      <c r="E701" s="87"/>
      <c r="F701" s="87"/>
      <c r="G701" s="87"/>
      <c r="H701" s="87"/>
      <c r="I701" s="87"/>
    </row>
    <row r="702" spans="1:9" s="178" customFormat="1">
      <c r="A702" s="177"/>
      <c r="B702" s="86"/>
      <c r="C702" s="87"/>
      <c r="D702" s="87"/>
      <c r="E702" s="87"/>
      <c r="F702" s="87"/>
      <c r="G702" s="87"/>
      <c r="H702" s="87"/>
      <c r="I702" s="87"/>
    </row>
    <row r="703" spans="1:9" s="178" customFormat="1">
      <c r="A703" s="177"/>
      <c r="B703" s="86"/>
      <c r="C703" s="87"/>
      <c r="D703" s="87"/>
      <c r="E703" s="87"/>
      <c r="F703" s="87"/>
      <c r="G703" s="87"/>
      <c r="H703" s="87"/>
      <c r="I703" s="87"/>
    </row>
    <row r="704" spans="1:9" s="178" customFormat="1">
      <c r="A704" s="177"/>
      <c r="B704" s="86"/>
      <c r="C704" s="87"/>
      <c r="D704" s="87"/>
      <c r="E704" s="87"/>
      <c r="F704" s="87"/>
      <c r="G704" s="87"/>
      <c r="H704" s="87"/>
      <c r="I704" s="87"/>
    </row>
    <row r="705" spans="1:9" s="178" customFormat="1">
      <c r="A705" s="177"/>
      <c r="B705" s="86"/>
      <c r="C705" s="87"/>
      <c r="D705" s="87"/>
      <c r="E705" s="87"/>
      <c r="F705" s="87"/>
      <c r="G705" s="87"/>
      <c r="H705" s="87"/>
      <c r="I705" s="87"/>
    </row>
    <row r="706" spans="1:9" s="178" customFormat="1">
      <c r="A706" s="177"/>
      <c r="B706" s="86"/>
      <c r="C706" s="87"/>
      <c r="D706" s="87"/>
      <c r="E706" s="87"/>
      <c r="F706" s="87"/>
      <c r="G706" s="87"/>
      <c r="H706" s="87"/>
      <c r="I706" s="87"/>
    </row>
    <row r="707" spans="1:9" s="178" customFormat="1">
      <c r="A707" s="177"/>
      <c r="B707" s="86"/>
      <c r="C707" s="87"/>
      <c r="D707" s="87"/>
      <c r="E707" s="87"/>
      <c r="F707" s="87"/>
      <c r="G707" s="87"/>
      <c r="H707" s="87"/>
      <c r="I707" s="87"/>
    </row>
    <row r="708" spans="1:9" s="178" customFormat="1">
      <c r="A708" s="177"/>
      <c r="B708" s="86"/>
      <c r="C708" s="87"/>
      <c r="D708" s="87"/>
      <c r="E708" s="87"/>
      <c r="F708" s="87"/>
      <c r="G708" s="87"/>
      <c r="H708" s="87"/>
      <c r="I708" s="87"/>
    </row>
    <row r="709" spans="1:9" s="178" customFormat="1">
      <c r="A709" s="177"/>
      <c r="B709" s="86"/>
      <c r="C709" s="87"/>
      <c r="D709" s="87"/>
      <c r="E709" s="87"/>
      <c r="F709" s="87"/>
      <c r="G709" s="87"/>
      <c r="H709" s="87"/>
      <c r="I709" s="87"/>
    </row>
    <row r="710" spans="1:9" s="178" customFormat="1">
      <c r="A710" s="177"/>
      <c r="B710" s="86"/>
      <c r="C710" s="87"/>
      <c r="D710" s="87"/>
      <c r="E710" s="87"/>
      <c r="F710" s="87"/>
      <c r="G710" s="87"/>
      <c r="H710" s="87"/>
      <c r="I710" s="87"/>
    </row>
    <row r="711" spans="1:9" s="178" customFormat="1">
      <c r="A711" s="177"/>
      <c r="B711" s="86"/>
      <c r="C711" s="87"/>
      <c r="D711" s="87"/>
      <c r="E711" s="87"/>
      <c r="F711" s="87"/>
      <c r="G711" s="87"/>
      <c r="H711" s="87"/>
      <c r="I711" s="87"/>
    </row>
    <row r="712" spans="1:9" s="178" customFormat="1">
      <c r="A712" s="177"/>
      <c r="B712" s="86"/>
      <c r="C712" s="87"/>
      <c r="D712" s="87"/>
      <c r="E712" s="87"/>
      <c r="F712" s="87"/>
      <c r="G712" s="87"/>
      <c r="H712" s="87"/>
      <c r="I712" s="87"/>
    </row>
    <row r="713" spans="1:9" s="178" customFormat="1">
      <c r="A713" s="177"/>
      <c r="B713" s="86"/>
      <c r="C713" s="87"/>
      <c r="D713" s="87"/>
      <c r="E713" s="87"/>
      <c r="F713" s="87"/>
      <c r="G713" s="87"/>
      <c r="H713" s="87"/>
      <c r="I713" s="87"/>
    </row>
    <row r="714" spans="1:9" s="178" customFormat="1">
      <c r="A714" s="177"/>
      <c r="B714" s="86"/>
      <c r="C714" s="87"/>
      <c r="D714" s="87"/>
      <c r="E714" s="87"/>
      <c r="F714" s="87"/>
      <c r="G714" s="87"/>
      <c r="H714" s="87"/>
      <c r="I714" s="87"/>
    </row>
    <row r="715" spans="1:9" s="178" customFormat="1">
      <c r="A715" s="177"/>
      <c r="B715" s="86"/>
      <c r="C715" s="87"/>
      <c r="D715" s="87"/>
      <c r="E715" s="87"/>
      <c r="F715" s="87"/>
      <c r="G715" s="87"/>
      <c r="H715" s="87"/>
      <c r="I715" s="87"/>
    </row>
    <row r="716" spans="1:9" s="178" customFormat="1">
      <c r="A716" s="177"/>
      <c r="B716" s="86"/>
      <c r="C716" s="87"/>
      <c r="D716" s="87"/>
      <c r="E716" s="87"/>
      <c r="F716" s="87"/>
      <c r="G716" s="87"/>
      <c r="H716" s="87"/>
      <c r="I716" s="87"/>
    </row>
    <row r="717" spans="1:9" s="178" customFormat="1">
      <c r="A717" s="177"/>
      <c r="B717" s="86"/>
      <c r="C717" s="87"/>
      <c r="D717" s="87"/>
      <c r="E717" s="87"/>
      <c r="F717" s="87"/>
      <c r="G717" s="87"/>
      <c r="H717" s="87"/>
      <c r="I717" s="87"/>
    </row>
    <row r="718" spans="1:9" s="178" customFormat="1">
      <c r="A718" s="177"/>
      <c r="B718" s="86"/>
      <c r="C718" s="87"/>
      <c r="D718" s="87"/>
      <c r="E718" s="87"/>
      <c r="F718" s="87"/>
      <c r="G718" s="87"/>
      <c r="H718" s="87"/>
      <c r="I718" s="87"/>
    </row>
    <row r="719" spans="1:9" s="178" customFormat="1">
      <c r="A719" s="177"/>
      <c r="B719" s="86"/>
      <c r="C719" s="87"/>
      <c r="D719" s="87"/>
      <c r="E719" s="87"/>
      <c r="F719" s="87"/>
      <c r="G719" s="87"/>
      <c r="H719" s="87"/>
      <c r="I719" s="87"/>
    </row>
    <row r="720" spans="1:9" s="178" customFormat="1">
      <c r="A720" s="177"/>
      <c r="B720" s="86"/>
      <c r="C720" s="87"/>
      <c r="D720" s="87"/>
      <c r="E720" s="87"/>
      <c r="F720" s="87"/>
      <c r="G720" s="87"/>
      <c r="H720" s="87"/>
      <c r="I720" s="87"/>
    </row>
    <row r="721" spans="1:9" s="178" customFormat="1">
      <c r="A721" s="177"/>
      <c r="B721" s="86"/>
      <c r="C721" s="87"/>
      <c r="D721" s="87"/>
      <c r="E721" s="87"/>
      <c r="F721" s="87"/>
      <c r="G721" s="87"/>
      <c r="H721" s="87"/>
      <c r="I721" s="87"/>
    </row>
    <row r="722" spans="1:9" s="178" customFormat="1">
      <c r="A722" s="177"/>
      <c r="B722" s="86"/>
      <c r="C722" s="87"/>
      <c r="D722" s="87"/>
      <c r="E722" s="87"/>
      <c r="F722" s="87"/>
      <c r="G722" s="87"/>
      <c r="H722" s="87"/>
      <c r="I722" s="87"/>
    </row>
    <row r="723" spans="1:9" s="178" customFormat="1">
      <c r="A723" s="177"/>
      <c r="B723" s="86"/>
      <c r="C723" s="87"/>
      <c r="D723" s="87"/>
      <c r="E723" s="87"/>
      <c r="F723" s="87"/>
      <c r="G723" s="87"/>
      <c r="H723" s="87"/>
      <c r="I723" s="87"/>
    </row>
    <row r="724" spans="1:9" s="178" customFormat="1">
      <c r="A724" s="177"/>
      <c r="B724" s="86"/>
      <c r="C724" s="87"/>
      <c r="D724" s="87"/>
      <c r="E724" s="87"/>
      <c r="F724" s="87"/>
      <c r="G724" s="87"/>
      <c r="H724" s="87"/>
      <c r="I724" s="87"/>
    </row>
    <row r="725" spans="1:9" s="178" customFormat="1">
      <c r="A725" s="177"/>
      <c r="B725" s="86"/>
      <c r="C725" s="87"/>
      <c r="D725" s="87"/>
      <c r="E725" s="87"/>
      <c r="F725" s="87"/>
      <c r="G725" s="87"/>
      <c r="H725" s="87"/>
      <c r="I725" s="87"/>
    </row>
    <row r="726" spans="1:9" s="178" customFormat="1">
      <c r="A726" s="177"/>
      <c r="B726" s="86"/>
      <c r="C726" s="87"/>
      <c r="D726" s="87"/>
      <c r="E726" s="87"/>
      <c r="F726" s="87"/>
      <c r="G726" s="87"/>
      <c r="H726" s="87"/>
      <c r="I726" s="87"/>
    </row>
    <row r="727" spans="1:9" s="178" customFormat="1">
      <c r="A727" s="177"/>
      <c r="B727" s="86"/>
      <c r="C727" s="87"/>
      <c r="D727" s="87"/>
      <c r="E727" s="87"/>
      <c r="F727" s="87"/>
      <c r="G727" s="87"/>
      <c r="H727" s="87"/>
      <c r="I727" s="87"/>
    </row>
    <row r="728" spans="1:9" s="178" customFormat="1">
      <c r="A728" s="177"/>
      <c r="B728" s="86"/>
      <c r="C728" s="87"/>
      <c r="D728" s="87"/>
      <c r="E728" s="87"/>
      <c r="F728" s="87"/>
      <c r="G728" s="87"/>
      <c r="H728" s="87"/>
      <c r="I728" s="87"/>
    </row>
    <row r="729" spans="1:9" s="178" customFormat="1">
      <c r="A729" s="177"/>
      <c r="B729" s="86"/>
      <c r="C729" s="87"/>
      <c r="D729" s="87"/>
      <c r="E729" s="87"/>
      <c r="F729" s="87"/>
      <c r="G729" s="87"/>
      <c r="H729" s="87"/>
      <c r="I729" s="87"/>
    </row>
    <row r="730" spans="1:9" s="178" customFormat="1">
      <c r="A730" s="177"/>
      <c r="B730" s="86"/>
      <c r="C730" s="87"/>
      <c r="D730" s="87"/>
      <c r="E730" s="87"/>
      <c r="F730" s="87"/>
      <c r="G730" s="87"/>
      <c r="H730" s="87"/>
      <c r="I730" s="87"/>
    </row>
    <row r="731" spans="1:9" s="178" customFormat="1">
      <c r="A731" s="177"/>
      <c r="B731" s="86"/>
      <c r="C731" s="87"/>
      <c r="D731" s="87"/>
      <c r="E731" s="87"/>
      <c r="F731" s="87"/>
      <c r="G731" s="87"/>
      <c r="H731" s="87"/>
      <c r="I731" s="87"/>
    </row>
    <row r="732" spans="1:9" s="178" customFormat="1">
      <c r="A732" s="177"/>
      <c r="B732" s="86"/>
      <c r="C732" s="87"/>
      <c r="D732" s="87"/>
      <c r="E732" s="87"/>
      <c r="F732" s="87"/>
      <c r="G732" s="87"/>
      <c r="H732" s="87"/>
      <c r="I732" s="87"/>
    </row>
    <row r="733" spans="1:9" s="178" customFormat="1">
      <c r="A733" s="177"/>
      <c r="B733" s="86"/>
      <c r="C733" s="87"/>
      <c r="D733" s="87"/>
      <c r="E733" s="87"/>
      <c r="F733" s="87"/>
      <c r="G733" s="87"/>
      <c r="H733" s="87"/>
      <c r="I733" s="87"/>
    </row>
    <row r="734" spans="1:9" s="178" customFormat="1">
      <c r="A734" s="177"/>
      <c r="B734" s="86"/>
      <c r="C734" s="87"/>
      <c r="D734" s="87"/>
      <c r="E734" s="87"/>
      <c r="F734" s="87"/>
      <c r="G734" s="87"/>
      <c r="H734" s="87"/>
      <c r="I734" s="87"/>
    </row>
    <row r="735" spans="1:9" s="178" customFormat="1">
      <c r="A735" s="177"/>
      <c r="B735" s="86"/>
      <c r="C735" s="87"/>
      <c r="D735" s="87"/>
      <c r="E735" s="87"/>
      <c r="F735" s="87"/>
      <c r="G735" s="87"/>
      <c r="H735" s="87"/>
      <c r="I735" s="87"/>
    </row>
    <row r="736" spans="1:9" s="178" customFormat="1">
      <c r="A736" s="177"/>
      <c r="B736" s="86"/>
      <c r="C736" s="87"/>
      <c r="D736" s="87"/>
      <c r="E736" s="87"/>
      <c r="F736" s="87"/>
      <c r="G736" s="87"/>
      <c r="H736" s="87"/>
      <c r="I736" s="87"/>
    </row>
    <row r="737" spans="1:9" s="178" customFormat="1">
      <c r="A737" s="177"/>
      <c r="B737" s="86"/>
      <c r="C737" s="87"/>
      <c r="D737" s="87"/>
      <c r="E737" s="87"/>
      <c r="F737" s="87"/>
      <c r="G737" s="87"/>
      <c r="H737" s="87"/>
      <c r="I737" s="87"/>
    </row>
    <row r="738" spans="1:9" s="178" customFormat="1">
      <c r="A738" s="177"/>
      <c r="B738" s="86"/>
      <c r="C738" s="87"/>
      <c r="D738" s="87"/>
      <c r="E738" s="87"/>
      <c r="F738" s="87"/>
      <c r="G738" s="87"/>
      <c r="H738" s="87"/>
      <c r="I738" s="87"/>
    </row>
    <row r="739" spans="1:9" s="178" customFormat="1">
      <c r="A739" s="177"/>
      <c r="B739" s="86"/>
      <c r="C739" s="87"/>
      <c r="D739" s="87"/>
      <c r="E739" s="87"/>
      <c r="F739" s="87"/>
      <c r="G739" s="87"/>
      <c r="H739" s="87"/>
      <c r="I739" s="87"/>
    </row>
    <row r="740" spans="1:9" s="178" customFormat="1">
      <c r="A740" s="177"/>
      <c r="B740" s="86"/>
      <c r="C740" s="87"/>
      <c r="D740" s="87"/>
      <c r="E740" s="87"/>
      <c r="F740" s="87"/>
      <c r="G740" s="87"/>
      <c r="H740" s="87"/>
      <c r="I740" s="87"/>
    </row>
    <row r="741" spans="1:9" s="178" customFormat="1">
      <c r="A741" s="177"/>
      <c r="B741" s="86"/>
      <c r="C741" s="87"/>
      <c r="D741" s="87"/>
      <c r="E741" s="87"/>
      <c r="F741" s="87"/>
      <c r="G741" s="87"/>
      <c r="H741" s="87"/>
      <c r="I741" s="87"/>
    </row>
    <row r="742" spans="1:9" s="178" customFormat="1">
      <c r="A742" s="177"/>
      <c r="B742" s="86"/>
      <c r="C742" s="87"/>
      <c r="D742" s="87"/>
      <c r="E742" s="87"/>
      <c r="F742" s="87"/>
      <c r="G742" s="87"/>
      <c r="H742" s="87"/>
      <c r="I742" s="87"/>
    </row>
    <row r="743" spans="1:9" s="178" customFormat="1">
      <c r="A743" s="177"/>
      <c r="B743" s="86"/>
      <c r="C743" s="87"/>
      <c r="D743" s="87"/>
      <c r="E743" s="87"/>
      <c r="F743" s="87"/>
      <c r="G743" s="87"/>
      <c r="H743" s="87"/>
      <c r="I743" s="87"/>
    </row>
    <row r="744" spans="1:9" s="178" customFormat="1">
      <c r="A744" s="177"/>
      <c r="B744" s="86"/>
      <c r="C744" s="87"/>
      <c r="D744" s="87"/>
      <c r="E744" s="87"/>
      <c r="F744" s="87"/>
      <c r="G744" s="87"/>
      <c r="H744" s="87"/>
      <c r="I744" s="87"/>
    </row>
    <row r="745" spans="1:9" s="178" customFormat="1">
      <c r="A745" s="177"/>
      <c r="B745" s="86"/>
      <c r="C745" s="87"/>
      <c r="D745" s="87"/>
      <c r="E745" s="87"/>
      <c r="F745" s="87"/>
      <c r="G745" s="87"/>
      <c r="H745" s="87"/>
      <c r="I745" s="87"/>
    </row>
    <row r="746" spans="1:9" s="178" customFormat="1">
      <c r="A746" s="177"/>
      <c r="B746" s="86"/>
      <c r="C746" s="87"/>
      <c r="D746" s="87"/>
      <c r="E746" s="87"/>
      <c r="F746" s="87"/>
      <c r="G746" s="87"/>
      <c r="H746" s="87"/>
      <c r="I746" s="87"/>
    </row>
    <row r="747" spans="1:9" s="178" customFormat="1">
      <c r="A747" s="177"/>
      <c r="B747" s="86"/>
      <c r="C747" s="87"/>
      <c r="D747" s="87"/>
      <c r="E747" s="87"/>
      <c r="F747" s="87"/>
      <c r="G747" s="87"/>
      <c r="H747" s="87"/>
      <c r="I747" s="87"/>
    </row>
    <row r="748" spans="1:9" s="178" customFormat="1">
      <c r="A748" s="177"/>
      <c r="B748" s="86"/>
      <c r="C748" s="87"/>
      <c r="D748" s="87"/>
      <c r="E748" s="87"/>
      <c r="F748" s="87"/>
      <c r="G748" s="87"/>
      <c r="H748" s="87"/>
      <c r="I748" s="87"/>
    </row>
    <row r="749" spans="1:9" s="178" customFormat="1">
      <c r="A749" s="177"/>
      <c r="B749" s="86"/>
      <c r="C749" s="87"/>
      <c r="D749" s="87"/>
      <c r="E749" s="87"/>
      <c r="F749" s="87"/>
      <c r="G749" s="87"/>
      <c r="H749" s="87"/>
      <c r="I749" s="87"/>
    </row>
    <row r="750" spans="1:9" s="178" customFormat="1">
      <c r="A750" s="177"/>
      <c r="B750" s="86"/>
      <c r="C750" s="87"/>
      <c r="D750" s="87"/>
      <c r="E750" s="87"/>
      <c r="F750" s="87"/>
      <c r="G750" s="87"/>
      <c r="H750" s="87"/>
      <c r="I750" s="87"/>
    </row>
    <row r="751" spans="1:9" s="178" customFormat="1">
      <c r="A751" s="177"/>
      <c r="B751" s="86"/>
      <c r="C751" s="87"/>
      <c r="D751" s="87"/>
      <c r="E751" s="87"/>
      <c r="F751" s="87"/>
      <c r="G751" s="87"/>
      <c r="H751" s="87"/>
      <c r="I751" s="87"/>
    </row>
    <row r="752" spans="1:9" s="178" customFormat="1">
      <c r="A752" s="177"/>
      <c r="B752" s="86"/>
      <c r="C752" s="87"/>
      <c r="D752" s="87"/>
      <c r="E752" s="87"/>
      <c r="F752" s="87"/>
      <c r="G752" s="87"/>
      <c r="H752" s="87"/>
      <c r="I752" s="87"/>
    </row>
    <row r="753" spans="1:9" s="178" customFormat="1">
      <c r="A753" s="177"/>
      <c r="B753" s="86"/>
      <c r="C753" s="87"/>
      <c r="D753" s="87"/>
      <c r="E753" s="87"/>
      <c r="F753" s="87"/>
      <c r="G753" s="87"/>
      <c r="H753" s="87"/>
      <c r="I753" s="87"/>
    </row>
    <row r="754" spans="1:9" s="178" customFormat="1">
      <c r="A754" s="177"/>
      <c r="B754" s="86"/>
      <c r="C754" s="87"/>
      <c r="D754" s="87"/>
      <c r="E754" s="87"/>
      <c r="F754" s="87"/>
      <c r="G754" s="87"/>
      <c r="H754" s="87"/>
      <c r="I754" s="87"/>
    </row>
    <row r="755" spans="1:9" s="178" customFormat="1">
      <c r="A755" s="177"/>
      <c r="B755" s="86"/>
      <c r="C755" s="87"/>
      <c r="D755" s="87"/>
      <c r="E755" s="87"/>
      <c r="F755" s="87"/>
      <c r="G755" s="87"/>
      <c r="H755" s="87"/>
      <c r="I755" s="87"/>
    </row>
    <row r="756" spans="1:9" s="178" customFormat="1">
      <c r="A756" s="177"/>
      <c r="B756" s="86"/>
      <c r="C756" s="87"/>
      <c r="D756" s="87"/>
      <c r="E756" s="87"/>
      <c r="F756" s="87"/>
      <c r="G756" s="87"/>
      <c r="H756" s="87"/>
      <c r="I756" s="87"/>
    </row>
    <row r="757" spans="1:9" s="178" customFormat="1">
      <c r="A757" s="177"/>
      <c r="B757" s="86"/>
      <c r="C757" s="87"/>
      <c r="D757" s="87"/>
      <c r="E757" s="87"/>
      <c r="F757" s="87"/>
      <c r="G757" s="87"/>
      <c r="H757" s="87"/>
      <c r="I757" s="87"/>
    </row>
    <row r="758" spans="1:9" s="178" customFormat="1">
      <c r="A758" s="177"/>
      <c r="B758" s="86"/>
      <c r="C758" s="87"/>
      <c r="D758" s="87"/>
      <c r="E758" s="87"/>
      <c r="F758" s="87"/>
      <c r="G758" s="87"/>
      <c r="H758" s="87"/>
      <c r="I758" s="87"/>
    </row>
    <row r="759" spans="1:9" s="178" customFormat="1">
      <c r="A759" s="177"/>
      <c r="B759" s="86"/>
      <c r="C759" s="87"/>
      <c r="D759" s="87"/>
      <c r="E759" s="87"/>
      <c r="F759" s="87"/>
      <c r="G759" s="87"/>
      <c r="H759" s="87"/>
      <c r="I759" s="87"/>
    </row>
    <row r="760" spans="1:9" s="178" customFormat="1">
      <c r="A760" s="177"/>
      <c r="B760" s="86"/>
      <c r="C760" s="87"/>
      <c r="D760" s="87"/>
      <c r="E760" s="87"/>
      <c r="F760" s="87"/>
      <c r="G760" s="87"/>
      <c r="H760" s="87"/>
      <c r="I760" s="87"/>
    </row>
    <row r="761" spans="1:9" s="178" customFormat="1">
      <c r="A761" s="177"/>
      <c r="B761" s="86"/>
      <c r="C761" s="87"/>
      <c r="D761" s="87"/>
      <c r="E761" s="87"/>
      <c r="F761" s="87"/>
      <c r="G761" s="87"/>
      <c r="H761" s="87"/>
      <c r="I761" s="87"/>
    </row>
    <row r="762" spans="1:9" s="178" customFormat="1">
      <c r="A762" s="177"/>
      <c r="B762" s="86"/>
      <c r="C762" s="87"/>
      <c r="D762" s="87"/>
      <c r="E762" s="87"/>
      <c r="F762" s="87"/>
      <c r="G762" s="87"/>
      <c r="H762" s="87"/>
      <c r="I762" s="87"/>
    </row>
    <row r="763" spans="1:9" s="178" customFormat="1">
      <c r="A763" s="177"/>
      <c r="B763" s="86"/>
      <c r="C763" s="87"/>
      <c r="D763" s="87"/>
      <c r="E763" s="87"/>
      <c r="F763" s="87"/>
      <c r="G763" s="87"/>
      <c r="H763" s="87"/>
      <c r="I763" s="87"/>
    </row>
    <row r="764" spans="1:9" s="178" customFormat="1">
      <c r="A764" s="177"/>
      <c r="B764" s="86"/>
      <c r="C764" s="87"/>
      <c r="D764" s="87"/>
      <c r="E764" s="87"/>
      <c r="F764" s="87"/>
      <c r="G764" s="87"/>
      <c r="H764" s="87"/>
      <c r="I764" s="87"/>
    </row>
    <row r="765" spans="1:9" s="178" customFormat="1">
      <c r="A765" s="177"/>
      <c r="B765" s="86"/>
      <c r="C765" s="87"/>
      <c r="D765" s="87"/>
      <c r="E765" s="87"/>
      <c r="F765" s="87"/>
      <c r="G765" s="87"/>
      <c r="H765" s="87"/>
      <c r="I765" s="87"/>
    </row>
    <row r="766" spans="1:9" s="178" customFormat="1">
      <c r="A766" s="177"/>
      <c r="B766" s="86"/>
      <c r="C766" s="87"/>
      <c r="D766" s="87"/>
      <c r="E766" s="87"/>
      <c r="F766" s="87"/>
      <c r="G766" s="87"/>
      <c r="H766" s="87"/>
      <c r="I766" s="87"/>
    </row>
    <row r="767" spans="1:9" s="178" customFormat="1">
      <c r="A767" s="177"/>
      <c r="B767" s="86"/>
      <c r="C767" s="87"/>
      <c r="D767" s="87"/>
      <c r="E767" s="87"/>
      <c r="F767" s="87"/>
      <c r="G767" s="87"/>
      <c r="H767" s="87"/>
      <c r="I767" s="87"/>
    </row>
    <row r="768" spans="1:9" s="178" customFormat="1">
      <c r="A768" s="177"/>
      <c r="B768" s="86"/>
      <c r="C768" s="87"/>
      <c r="D768" s="87"/>
      <c r="E768" s="87"/>
      <c r="F768" s="87"/>
      <c r="G768" s="87"/>
      <c r="H768" s="87"/>
      <c r="I768" s="87"/>
    </row>
    <row r="769" spans="1:9" s="178" customFormat="1">
      <c r="A769" s="177"/>
      <c r="B769" s="86"/>
      <c r="C769" s="87"/>
      <c r="D769" s="87"/>
      <c r="E769" s="87"/>
      <c r="F769" s="87"/>
      <c r="G769" s="87"/>
      <c r="H769" s="87"/>
      <c r="I769" s="87"/>
    </row>
    <row r="770" spans="1:9" s="178" customFormat="1">
      <c r="A770" s="177"/>
      <c r="B770" s="86"/>
      <c r="C770" s="87"/>
      <c r="D770" s="87"/>
      <c r="E770" s="87"/>
      <c r="F770" s="87"/>
      <c r="G770" s="87"/>
      <c r="H770" s="87"/>
      <c r="I770" s="87"/>
    </row>
    <row r="771" spans="1:9" s="178" customFormat="1">
      <c r="A771" s="177"/>
      <c r="B771" s="86"/>
      <c r="C771" s="87"/>
      <c r="D771" s="87"/>
      <c r="E771" s="87"/>
      <c r="F771" s="87"/>
      <c r="G771" s="87"/>
      <c r="H771" s="87"/>
      <c r="I771" s="87"/>
    </row>
    <row r="772" spans="1:9" s="178" customFormat="1">
      <c r="A772" s="177"/>
      <c r="B772" s="86"/>
      <c r="C772" s="87"/>
      <c r="D772" s="87"/>
      <c r="E772" s="87"/>
      <c r="F772" s="87"/>
      <c r="G772" s="87"/>
      <c r="H772" s="87"/>
      <c r="I772" s="87"/>
    </row>
    <row r="773" spans="1:9" s="178" customFormat="1">
      <c r="A773" s="177"/>
      <c r="B773" s="86"/>
      <c r="C773" s="87"/>
      <c r="D773" s="87"/>
      <c r="E773" s="87"/>
      <c r="F773" s="87"/>
      <c r="G773" s="87"/>
      <c r="H773" s="87"/>
      <c r="I773" s="87"/>
    </row>
    <row r="774" spans="1:9" s="178" customFormat="1">
      <c r="A774" s="177"/>
      <c r="B774" s="86"/>
      <c r="C774" s="87"/>
      <c r="D774" s="87"/>
      <c r="E774" s="87"/>
      <c r="F774" s="87"/>
      <c r="G774" s="87"/>
      <c r="H774" s="87"/>
      <c r="I774" s="87"/>
    </row>
    <row r="775" spans="1:9" s="178" customFormat="1">
      <c r="A775" s="177"/>
      <c r="B775" s="86"/>
      <c r="C775" s="87"/>
      <c r="D775" s="87"/>
      <c r="E775" s="87"/>
      <c r="F775" s="87"/>
      <c r="G775" s="87"/>
      <c r="H775" s="87"/>
      <c r="I775" s="87"/>
    </row>
    <row r="776" spans="1:9" s="178" customFormat="1">
      <c r="A776" s="177"/>
      <c r="B776" s="86"/>
      <c r="C776" s="87"/>
      <c r="D776" s="87"/>
      <c r="E776" s="87"/>
      <c r="F776" s="87"/>
      <c r="G776" s="87"/>
      <c r="H776" s="87"/>
      <c r="I776" s="87"/>
    </row>
    <row r="777" spans="1:9" s="178" customFormat="1">
      <c r="A777" s="177"/>
      <c r="B777" s="86"/>
      <c r="C777" s="87"/>
      <c r="D777" s="87"/>
      <c r="E777" s="87"/>
      <c r="F777" s="87"/>
      <c r="G777" s="87"/>
      <c r="H777" s="87"/>
      <c r="I777" s="87"/>
    </row>
    <row r="778" spans="1:9" s="178" customFormat="1">
      <c r="A778" s="177"/>
      <c r="B778" s="86"/>
      <c r="C778" s="87"/>
      <c r="D778" s="87"/>
      <c r="E778" s="87"/>
      <c r="F778" s="87"/>
      <c r="G778" s="87"/>
      <c r="H778" s="87"/>
      <c r="I778" s="87"/>
    </row>
    <row r="779" spans="1:9" s="178" customFormat="1">
      <c r="A779" s="177"/>
      <c r="B779" s="86"/>
      <c r="C779" s="87"/>
      <c r="D779" s="87"/>
      <c r="E779" s="87"/>
      <c r="F779" s="87"/>
      <c r="G779" s="87"/>
      <c r="H779" s="87"/>
      <c r="I779" s="87"/>
    </row>
    <row r="780" spans="1:9" s="178" customFormat="1">
      <c r="A780" s="177"/>
      <c r="B780" s="86"/>
      <c r="C780" s="87"/>
      <c r="D780" s="87"/>
      <c r="E780" s="87"/>
      <c r="F780" s="87"/>
      <c r="G780" s="87"/>
      <c r="H780" s="87"/>
      <c r="I780" s="87"/>
    </row>
    <row r="781" spans="1:9" s="178" customFormat="1">
      <c r="A781" s="177"/>
      <c r="B781" s="86"/>
      <c r="C781" s="87"/>
      <c r="D781" s="87"/>
      <c r="E781" s="87"/>
      <c r="F781" s="87"/>
      <c r="G781" s="87"/>
      <c r="H781" s="87"/>
      <c r="I781" s="87"/>
    </row>
    <row r="782" spans="1:9" s="178" customFormat="1">
      <c r="A782" s="177"/>
      <c r="B782" s="86"/>
      <c r="C782" s="87"/>
      <c r="D782" s="87"/>
      <c r="E782" s="87"/>
      <c r="F782" s="87"/>
      <c r="G782" s="87"/>
      <c r="H782" s="87"/>
      <c r="I782" s="87"/>
    </row>
    <row r="783" spans="1:9" s="178" customFormat="1">
      <c r="A783" s="177"/>
      <c r="B783" s="86"/>
      <c r="C783" s="87"/>
      <c r="D783" s="87"/>
      <c r="E783" s="87"/>
      <c r="F783" s="87"/>
      <c r="G783" s="87"/>
      <c r="H783" s="87"/>
      <c r="I783" s="87"/>
    </row>
    <row r="784" spans="1:9" s="178" customFormat="1">
      <c r="A784" s="177"/>
      <c r="B784" s="86"/>
      <c r="C784" s="87"/>
      <c r="D784" s="87"/>
      <c r="E784" s="87"/>
      <c r="F784" s="87"/>
      <c r="G784" s="87"/>
      <c r="H784" s="87"/>
      <c r="I784" s="87"/>
    </row>
    <row r="785" spans="1:9" s="178" customFormat="1">
      <c r="A785" s="177"/>
      <c r="B785" s="86"/>
      <c r="C785" s="87"/>
      <c r="D785" s="87"/>
      <c r="E785" s="87"/>
      <c r="F785" s="87"/>
      <c r="G785" s="87"/>
      <c r="H785" s="87"/>
      <c r="I785" s="87"/>
    </row>
    <row r="786" spans="1:9" s="178" customFormat="1">
      <c r="A786" s="177"/>
      <c r="B786" s="86"/>
      <c r="C786" s="87"/>
      <c r="D786" s="87"/>
      <c r="E786" s="87"/>
      <c r="F786" s="87"/>
      <c r="G786" s="87"/>
      <c r="H786" s="87"/>
      <c r="I786" s="87"/>
    </row>
    <row r="787" spans="1:9" s="178" customFormat="1">
      <c r="A787" s="177"/>
      <c r="B787" s="86"/>
      <c r="C787" s="87"/>
      <c r="D787" s="87"/>
      <c r="E787" s="87"/>
      <c r="F787" s="87"/>
      <c r="G787" s="87"/>
      <c r="H787" s="87"/>
      <c r="I787" s="87"/>
    </row>
    <row r="788" spans="1:9" s="178" customFormat="1">
      <c r="A788" s="177"/>
      <c r="B788" s="86"/>
      <c r="C788" s="87"/>
      <c r="D788" s="87"/>
      <c r="E788" s="87"/>
      <c r="F788" s="87"/>
      <c r="G788" s="87"/>
      <c r="H788" s="87"/>
      <c r="I788" s="87"/>
    </row>
    <row r="789" spans="1:9" s="178" customFormat="1">
      <c r="A789" s="177"/>
      <c r="B789" s="86"/>
      <c r="C789" s="87"/>
      <c r="D789" s="87"/>
      <c r="E789" s="87"/>
      <c r="F789" s="87"/>
      <c r="G789" s="87"/>
      <c r="H789" s="87"/>
      <c r="I789" s="87"/>
    </row>
    <row r="790" spans="1:9" s="178" customFormat="1">
      <c r="A790" s="177"/>
      <c r="B790" s="86"/>
      <c r="C790" s="87"/>
      <c r="D790" s="87"/>
      <c r="E790" s="87"/>
      <c r="F790" s="87"/>
      <c r="G790" s="87"/>
      <c r="H790" s="87"/>
      <c r="I790" s="87"/>
    </row>
    <row r="791" spans="1:9" s="178" customFormat="1">
      <c r="A791" s="177"/>
      <c r="B791" s="86"/>
      <c r="C791" s="87"/>
      <c r="D791" s="87"/>
      <c r="E791" s="87"/>
      <c r="F791" s="87"/>
      <c r="G791" s="87"/>
      <c r="H791" s="87"/>
      <c r="I791" s="87"/>
    </row>
    <row r="792" spans="1:9" s="178" customFormat="1">
      <c r="A792" s="177"/>
      <c r="B792" s="86"/>
      <c r="C792" s="87"/>
      <c r="D792" s="87"/>
      <c r="E792" s="87"/>
      <c r="F792" s="87"/>
      <c r="G792" s="87"/>
      <c r="H792" s="87"/>
      <c r="I792" s="87"/>
    </row>
    <row r="793" spans="1:9" s="178" customFormat="1">
      <c r="A793" s="177"/>
      <c r="B793" s="86"/>
      <c r="C793" s="87"/>
      <c r="D793" s="87"/>
      <c r="E793" s="87"/>
      <c r="F793" s="87"/>
      <c r="G793" s="87"/>
      <c r="H793" s="87"/>
      <c r="I793" s="87"/>
    </row>
    <row r="794" spans="1:9" s="178" customFormat="1">
      <c r="A794" s="177"/>
      <c r="B794" s="86"/>
      <c r="C794" s="87"/>
      <c r="D794" s="87"/>
      <c r="E794" s="87"/>
      <c r="F794" s="87"/>
      <c r="G794" s="87"/>
      <c r="H794" s="87"/>
      <c r="I794" s="87"/>
    </row>
    <row r="795" spans="1:9" s="178" customFormat="1">
      <c r="A795" s="177"/>
      <c r="B795" s="86"/>
      <c r="C795" s="87"/>
      <c r="D795" s="87"/>
      <c r="E795" s="87"/>
      <c r="F795" s="87"/>
      <c r="G795" s="87"/>
      <c r="H795" s="87"/>
      <c r="I795" s="87"/>
    </row>
    <row r="796" spans="1:9" s="178" customFormat="1">
      <c r="A796" s="177"/>
      <c r="B796" s="86"/>
      <c r="C796" s="87"/>
      <c r="D796" s="87"/>
      <c r="E796" s="87"/>
      <c r="F796" s="87"/>
      <c r="G796" s="87"/>
      <c r="H796" s="87"/>
      <c r="I796" s="87"/>
    </row>
    <row r="797" spans="1:9" s="178" customFormat="1">
      <c r="A797" s="177"/>
      <c r="B797" s="86"/>
      <c r="C797" s="87"/>
      <c r="D797" s="87"/>
      <c r="E797" s="87"/>
      <c r="F797" s="87"/>
      <c r="G797" s="87"/>
      <c r="H797" s="87"/>
      <c r="I797" s="87"/>
    </row>
    <row r="798" spans="1:9" s="178" customFormat="1">
      <c r="A798" s="177"/>
      <c r="B798" s="86"/>
      <c r="C798" s="87"/>
      <c r="D798" s="87"/>
      <c r="E798" s="87"/>
      <c r="F798" s="87"/>
      <c r="G798" s="87"/>
      <c r="H798" s="87"/>
      <c r="I798" s="87"/>
    </row>
    <row r="799" spans="1:9" s="178" customFormat="1">
      <c r="A799" s="177"/>
      <c r="B799" s="86"/>
      <c r="C799" s="87"/>
      <c r="D799" s="87"/>
      <c r="E799" s="87"/>
      <c r="F799" s="87"/>
      <c r="G799" s="87"/>
      <c r="H799" s="87"/>
      <c r="I799" s="87"/>
    </row>
    <row r="800" spans="1:9" s="178" customFormat="1">
      <c r="A800" s="177"/>
      <c r="B800" s="86"/>
      <c r="C800" s="87"/>
      <c r="D800" s="87"/>
      <c r="E800" s="87"/>
      <c r="F800" s="87"/>
      <c r="G800" s="87"/>
      <c r="H800" s="87"/>
      <c r="I800" s="87"/>
    </row>
    <row r="801" spans="1:9" s="178" customFormat="1">
      <c r="A801" s="177"/>
      <c r="B801" s="86"/>
      <c r="C801" s="87"/>
      <c r="D801" s="87"/>
      <c r="E801" s="87"/>
      <c r="F801" s="87"/>
      <c r="G801" s="87"/>
      <c r="H801" s="87"/>
      <c r="I801" s="87"/>
    </row>
    <row r="802" spans="1:9" s="178" customFormat="1">
      <c r="A802" s="177"/>
      <c r="B802" s="86"/>
      <c r="C802" s="87"/>
      <c r="D802" s="87"/>
      <c r="E802" s="87"/>
      <c r="F802" s="87"/>
      <c r="G802" s="87"/>
      <c r="H802" s="87"/>
      <c r="I802" s="87"/>
    </row>
    <row r="803" spans="1:9" s="178" customFormat="1">
      <c r="A803" s="177"/>
      <c r="B803" s="86"/>
      <c r="C803" s="87"/>
      <c r="D803" s="87"/>
      <c r="E803" s="87"/>
      <c r="F803" s="87"/>
      <c r="G803" s="87"/>
      <c r="H803" s="87"/>
      <c r="I803" s="87"/>
    </row>
    <row r="804" spans="1:9" s="178" customFormat="1">
      <c r="A804" s="177"/>
      <c r="B804" s="86"/>
      <c r="C804" s="87"/>
      <c r="D804" s="87"/>
      <c r="E804" s="87"/>
      <c r="F804" s="87"/>
      <c r="G804" s="87"/>
      <c r="H804" s="87"/>
      <c r="I804" s="87"/>
    </row>
    <row r="805" spans="1:9" s="178" customFormat="1">
      <c r="A805" s="177"/>
      <c r="B805" s="86"/>
      <c r="C805" s="87"/>
      <c r="D805" s="87"/>
      <c r="E805" s="87"/>
      <c r="F805" s="87"/>
      <c r="G805" s="87"/>
      <c r="H805" s="87"/>
      <c r="I805" s="87"/>
    </row>
    <row r="806" spans="1:9" s="178" customFormat="1">
      <c r="A806" s="177"/>
      <c r="B806" s="86"/>
      <c r="C806" s="87"/>
      <c r="D806" s="87"/>
      <c r="E806" s="87"/>
      <c r="F806" s="87"/>
      <c r="G806" s="87"/>
      <c r="H806" s="87"/>
      <c r="I806" s="87"/>
    </row>
    <row r="807" spans="1:9" s="178" customFormat="1">
      <c r="A807" s="177"/>
      <c r="B807" s="86"/>
      <c r="C807" s="87"/>
      <c r="D807" s="87"/>
      <c r="E807" s="87"/>
      <c r="F807" s="87"/>
      <c r="G807" s="87"/>
      <c r="H807" s="87"/>
      <c r="I807" s="87"/>
    </row>
    <row r="808" spans="1:9" s="178" customFormat="1">
      <c r="A808" s="177"/>
      <c r="B808" s="86"/>
      <c r="C808" s="87"/>
      <c r="D808" s="87"/>
      <c r="E808" s="87"/>
      <c r="F808" s="87"/>
      <c r="G808" s="87"/>
      <c r="H808" s="87"/>
      <c r="I808" s="87"/>
    </row>
    <row r="809" spans="1:9" s="178" customFormat="1">
      <c r="A809" s="177"/>
      <c r="B809" s="86"/>
      <c r="C809" s="87"/>
      <c r="D809" s="87"/>
      <c r="E809" s="87"/>
      <c r="F809" s="87"/>
      <c r="G809" s="87"/>
      <c r="H809" s="87"/>
      <c r="I809" s="87"/>
    </row>
    <row r="810" spans="1:9" s="178" customFormat="1">
      <c r="A810" s="177"/>
      <c r="B810" s="86"/>
      <c r="C810" s="87"/>
      <c r="D810" s="87"/>
      <c r="E810" s="87"/>
      <c r="F810" s="87"/>
      <c r="G810" s="87"/>
      <c r="H810" s="87"/>
      <c r="I810" s="87"/>
    </row>
    <row r="811" spans="1:9" s="178" customFormat="1">
      <c r="A811" s="177"/>
      <c r="B811" s="86"/>
      <c r="C811" s="87"/>
      <c r="D811" s="87"/>
      <c r="E811" s="87"/>
      <c r="F811" s="87"/>
      <c r="G811" s="87"/>
      <c r="H811" s="87"/>
      <c r="I811" s="87"/>
    </row>
    <row r="812" spans="1:9" s="178" customFormat="1">
      <c r="A812" s="177"/>
      <c r="B812" s="86"/>
      <c r="C812" s="87"/>
      <c r="D812" s="87"/>
      <c r="E812" s="87"/>
      <c r="F812" s="87"/>
      <c r="G812" s="87"/>
      <c r="H812" s="87"/>
      <c r="I812" s="87"/>
    </row>
    <row r="813" spans="1:9" s="178" customFormat="1">
      <c r="A813" s="177"/>
      <c r="B813" s="86"/>
      <c r="C813" s="87"/>
      <c r="D813" s="87"/>
      <c r="E813" s="87"/>
      <c r="F813" s="87"/>
      <c r="G813" s="87"/>
      <c r="H813" s="87"/>
      <c r="I813" s="87"/>
    </row>
    <row r="814" spans="1:9" s="178" customFormat="1">
      <c r="A814" s="177"/>
      <c r="B814" s="86"/>
      <c r="C814" s="87"/>
      <c r="D814" s="87"/>
      <c r="E814" s="87"/>
      <c r="F814" s="87"/>
      <c r="G814" s="87"/>
      <c r="H814" s="87"/>
      <c r="I814" s="87"/>
    </row>
    <row r="815" spans="1:9" s="178" customFormat="1">
      <c r="A815" s="177"/>
      <c r="B815" s="86"/>
      <c r="C815" s="87"/>
      <c r="D815" s="87"/>
      <c r="E815" s="87"/>
      <c r="F815" s="87"/>
      <c r="G815" s="87"/>
      <c r="H815" s="87"/>
      <c r="I815" s="87"/>
    </row>
    <row r="816" spans="1:9" s="178" customFormat="1">
      <c r="A816" s="177"/>
      <c r="B816" s="86"/>
      <c r="C816" s="87"/>
      <c r="D816" s="87"/>
      <c r="E816" s="87"/>
      <c r="F816" s="87"/>
      <c r="G816" s="87"/>
      <c r="H816" s="87"/>
      <c r="I816" s="87"/>
    </row>
    <row r="817" spans="1:9" s="178" customFormat="1">
      <c r="A817" s="177"/>
      <c r="B817" s="86"/>
      <c r="C817" s="87"/>
      <c r="D817" s="87"/>
      <c r="E817" s="87"/>
      <c r="F817" s="87"/>
      <c r="G817" s="87"/>
      <c r="H817" s="87"/>
      <c r="I817" s="87"/>
    </row>
    <row r="818" spans="1:9" s="178" customFormat="1">
      <c r="A818" s="177"/>
      <c r="B818" s="86"/>
      <c r="C818" s="87"/>
      <c r="D818" s="87"/>
      <c r="E818" s="87"/>
      <c r="F818" s="87"/>
      <c r="G818" s="87"/>
      <c r="H818" s="87"/>
      <c r="I818" s="87"/>
    </row>
    <row r="819" spans="1:9" s="178" customFormat="1">
      <c r="A819" s="177"/>
      <c r="B819" s="86"/>
      <c r="C819" s="87"/>
      <c r="D819" s="87"/>
      <c r="E819" s="87"/>
      <c r="F819" s="87"/>
      <c r="G819" s="87"/>
      <c r="H819" s="87"/>
      <c r="I819" s="87"/>
    </row>
    <row r="820" spans="1:9" s="178" customFormat="1">
      <c r="A820" s="177"/>
      <c r="B820" s="86"/>
      <c r="C820" s="87"/>
      <c r="D820" s="87"/>
      <c r="E820" s="87"/>
      <c r="F820" s="87"/>
      <c r="G820" s="87"/>
      <c r="H820" s="87"/>
      <c r="I820" s="87"/>
    </row>
    <row r="821" spans="1:9" s="178" customFormat="1">
      <c r="A821" s="177"/>
      <c r="B821" s="86"/>
      <c r="C821" s="87"/>
      <c r="D821" s="87"/>
      <c r="E821" s="87"/>
      <c r="F821" s="87"/>
      <c r="G821" s="87"/>
      <c r="H821" s="87"/>
      <c r="I821" s="87"/>
    </row>
    <row r="822" spans="1:9" s="178" customFormat="1">
      <c r="A822" s="177"/>
      <c r="B822" s="86"/>
      <c r="C822" s="87"/>
      <c r="D822" s="87"/>
      <c r="E822" s="87"/>
      <c r="F822" s="87"/>
      <c r="G822" s="87"/>
      <c r="H822" s="87"/>
      <c r="I822" s="87"/>
    </row>
    <row r="823" spans="1:9" s="178" customFormat="1">
      <c r="A823" s="177"/>
      <c r="B823" s="86"/>
      <c r="C823" s="87"/>
      <c r="D823" s="87"/>
      <c r="E823" s="87"/>
      <c r="F823" s="87"/>
      <c r="G823" s="87"/>
      <c r="H823" s="87"/>
      <c r="I823" s="87"/>
    </row>
    <row r="824" spans="1:9" s="178" customFormat="1">
      <c r="A824" s="177"/>
      <c r="B824" s="86"/>
      <c r="C824" s="87"/>
      <c r="D824" s="87"/>
      <c r="E824" s="87"/>
      <c r="F824" s="87"/>
      <c r="G824" s="87"/>
      <c r="H824" s="87"/>
      <c r="I824" s="87"/>
    </row>
    <row r="825" spans="1:9" s="178" customFormat="1">
      <c r="A825" s="177"/>
      <c r="B825" s="86"/>
      <c r="C825" s="87"/>
      <c r="D825" s="87"/>
      <c r="E825" s="87"/>
      <c r="F825" s="87"/>
      <c r="G825" s="87"/>
      <c r="H825" s="87"/>
      <c r="I825" s="87"/>
    </row>
    <row r="826" spans="1:9" s="178" customFormat="1">
      <c r="A826" s="177"/>
      <c r="B826" s="86"/>
      <c r="C826" s="87"/>
      <c r="D826" s="87"/>
      <c r="E826" s="87"/>
      <c r="F826" s="87"/>
      <c r="G826" s="87"/>
      <c r="H826" s="87"/>
      <c r="I826" s="87"/>
    </row>
    <row r="827" spans="1:9" s="178" customFormat="1">
      <c r="A827" s="177"/>
      <c r="B827" s="86"/>
      <c r="C827" s="87"/>
      <c r="D827" s="87"/>
      <c r="E827" s="87"/>
      <c r="F827" s="87"/>
      <c r="G827" s="87"/>
      <c r="H827" s="87"/>
      <c r="I827" s="87"/>
    </row>
    <row r="828" spans="1:9" s="178" customFormat="1">
      <c r="A828" s="177"/>
      <c r="B828" s="86"/>
      <c r="C828" s="87"/>
      <c r="D828" s="87"/>
      <c r="E828" s="87"/>
      <c r="F828" s="87"/>
      <c r="G828" s="87"/>
      <c r="H828" s="87"/>
      <c r="I828" s="87"/>
    </row>
    <row r="829" spans="1:9" s="178" customFormat="1">
      <c r="A829" s="177"/>
      <c r="B829" s="86"/>
      <c r="C829" s="87"/>
      <c r="D829" s="87"/>
      <c r="E829" s="87"/>
      <c r="F829" s="87"/>
      <c r="G829" s="87"/>
      <c r="H829" s="87"/>
      <c r="I829" s="87"/>
    </row>
    <row r="830" spans="1:9" s="178" customFormat="1">
      <c r="A830" s="177"/>
      <c r="B830" s="86"/>
      <c r="C830" s="87"/>
      <c r="D830" s="87"/>
      <c r="E830" s="87"/>
      <c r="F830" s="87"/>
      <c r="G830" s="87"/>
      <c r="H830" s="87"/>
      <c r="I830" s="87"/>
    </row>
    <row r="831" spans="1:9" s="178" customFormat="1">
      <c r="A831" s="177"/>
      <c r="B831" s="86"/>
      <c r="C831" s="87"/>
      <c r="D831" s="87"/>
      <c r="E831" s="87"/>
      <c r="F831" s="87"/>
      <c r="G831" s="87"/>
      <c r="H831" s="87"/>
      <c r="I831" s="87"/>
    </row>
    <row r="832" spans="1:9" s="178" customFormat="1">
      <c r="A832" s="177"/>
      <c r="B832" s="86"/>
      <c r="C832" s="87"/>
      <c r="D832" s="87"/>
      <c r="E832" s="87"/>
      <c r="F832" s="87"/>
      <c r="G832" s="87"/>
      <c r="H832" s="87"/>
      <c r="I832" s="87"/>
    </row>
    <row r="833" spans="1:9" s="178" customFormat="1">
      <c r="A833" s="177"/>
      <c r="B833" s="86"/>
      <c r="C833" s="87"/>
      <c r="D833" s="87"/>
      <c r="E833" s="87"/>
      <c r="F833" s="87"/>
      <c r="G833" s="87"/>
      <c r="H833" s="87"/>
      <c r="I833" s="87"/>
    </row>
    <row r="834" spans="1:9" s="178" customFormat="1">
      <c r="A834" s="177"/>
      <c r="B834" s="86"/>
      <c r="C834" s="87"/>
      <c r="D834" s="87"/>
      <c r="E834" s="87"/>
      <c r="F834" s="87"/>
      <c r="G834" s="87"/>
      <c r="H834" s="87"/>
      <c r="I834" s="87"/>
    </row>
    <row r="835" spans="1:9" s="178" customFormat="1">
      <c r="A835" s="177"/>
      <c r="B835" s="86"/>
      <c r="C835" s="87"/>
      <c r="D835" s="87"/>
      <c r="E835" s="87"/>
      <c r="F835" s="87"/>
      <c r="G835" s="87"/>
      <c r="H835" s="87"/>
      <c r="I835" s="87"/>
    </row>
    <row r="836" spans="1:9" s="178" customFormat="1">
      <c r="A836" s="177"/>
      <c r="B836" s="86"/>
      <c r="C836" s="87"/>
      <c r="D836" s="87"/>
      <c r="E836" s="87"/>
      <c r="F836" s="87"/>
      <c r="G836" s="87"/>
      <c r="H836" s="87"/>
      <c r="I836" s="87"/>
    </row>
    <row r="837" spans="1:9" s="178" customFormat="1">
      <c r="A837" s="177"/>
      <c r="B837" s="86"/>
      <c r="C837" s="87"/>
      <c r="D837" s="87"/>
      <c r="E837" s="87"/>
      <c r="F837" s="87"/>
      <c r="G837" s="87"/>
      <c r="H837" s="87"/>
      <c r="I837" s="87"/>
    </row>
    <row r="838" spans="1:9" s="178" customFormat="1">
      <c r="A838" s="177"/>
      <c r="B838" s="86"/>
      <c r="C838" s="87"/>
      <c r="D838" s="87"/>
      <c r="E838" s="87"/>
      <c r="F838" s="87"/>
      <c r="G838" s="87"/>
      <c r="H838" s="87"/>
      <c r="I838" s="87"/>
    </row>
    <row r="839" spans="1:9" s="178" customFormat="1">
      <c r="A839" s="177"/>
      <c r="B839" s="86"/>
      <c r="C839" s="87"/>
      <c r="D839" s="87"/>
      <c r="E839" s="87"/>
      <c r="F839" s="87"/>
      <c r="G839" s="87"/>
      <c r="H839" s="87"/>
      <c r="I839" s="87"/>
    </row>
    <row r="840" spans="1:9" s="178" customFormat="1">
      <c r="A840" s="177"/>
      <c r="B840" s="86"/>
      <c r="C840" s="87"/>
      <c r="D840" s="87"/>
      <c r="E840" s="87"/>
      <c r="F840" s="87"/>
      <c r="G840" s="87"/>
      <c r="H840" s="87"/>
      <c r="I840" s="87"/>
    </row>
    <row r="841" spans="1:9" s="178" customFormat="1">
      <c r="A841" s="177"/>
      <c r="B841" s="86"/>
      <c r="C841" s="87"/>
      <c r="D841" s="87"/>
      <c r="E841" s="87"/>
      <c r="F841" s="87"/>
      <c r="G841" s="87"/>
      <c r="H841" s="87"/>
      <c r="I841" s="87"/>
    </row>
    <row r="842" spans="1:9" s="178" customFormat="1">
      <c r="A842" s="177"/>
      <c r="B842" s="86"/>
      <c r="C842" s="87"/>
      <c r="D842" s="87"/>
      <c r="E842" s="87"/>
      <c r="F842" s="87"/>
      <c r="G842" s="87"/>
      <c r="H842" s="87"/>
      <c r="I842" s="87"/>
    </row>
    <row r="843" spans="1:9" s="178" customFormat="1">
      <c r="A843" s="177"/>
      <c r="B843" s="86"/>
      <c r="C843" s="87"/>
      <c r="D843" s="87"/>
      <c r="E843" s="87"/>
      <c r="F843" s="87"/>
      <c r="G843" s="87"/>
      <c r="H843" s="87"/>
      <c r="I843" s="87"/>
    </row>
    <row r="844" spans="1:9" s="178" customFormat="1">
      <c r="A844" s="177"/>
      <c r="B844" s="86"/>
      <c r="C844" s="87"/>
      <c r="D844" s="87"/>
      <c r="E844" s="87"/>
      <c r="F844" s="87"/>
      <c r="G844" s="87"/>
      <c r="H844" s="87"/>
      <c r="I844" s="87"/>
    </row>
    <row r="845" spans="1:9" s="178" customFormat="1">
      <c r="A845" s="177"/>
      <c r="B845" s="86"/>
      <c r="C845" s="87"/>
      <c r="D845" s="87"/>
      <c r="E845" s="87"/>
      <c r="F845" s="87"/>
      <c r="G845" s="87"/>
      <c r="H845" s="87"/>
      <c r="I845" s="87"/>
    </row>
    <row r="846" spans="1:9" s="178" customFormat="1">
      <c r="A846" s="177"/>
      <c r="B846" s="86"/>
      <c r="C846" s="87"/>
      <c r="D846" s="87"/>
      <c r="E846" s="87"/>
      <c r="F846" s="87"/>
      <c r="G846" s="87"/>
      <c r="H846" s="87"/>
      <c r="I846" s="87"/>
    </row>
    <row r="847" spans="1:9" s="178" customFormat="1">
      <c r="A847" s="177"/>
      <c r="B847" s="86"/>
      <c r="C847" s="87"/>
      <c r="D847" s="87"/>
      <c r="E847" s="87"/>
      <c r="F847" s="87"/>
      <c r="G847" s="87"/>
      <c r="H847" s="87"/>
      <c r="I847" s="87"/>
    </row>
    <row r="848" spans="1:9" s="178" customFormat="1">
      <c r="A848" s="177"/>
      <c r="B848" s="86"/>
      <c r="C848" s="87"/>
      <c r="D848" s="87"/>
      <c r="E848" s="87"/>
      <c r="F848" s="87"/>
      <c r="G848" s="87"/>
      <c r="H848" s="87"/>
      <c r="I848" s="87"/>
    </row>
    <row r="849" spans="1:9" s="178" customFormat="1">
      <c r="A849" s="177"/>
      <c r="B849" s="86"/>
      <c r="C849" s="87"/>
      <c r="D849" s="87"/>
      <c r="E849" s="87"/>
      <c r="F849" s="87"/>
      <c r="G849" s="87"/>
      <c r="H849" s="87"/>
      <c r="I849" s="87"/>
    </row>
    <row r="850" spans="1:9" s="178" customFormat="1">
      <c r="A850" s="177"/>
      <c r="B850" s="86"/>
      <c r="C850" s="87"/>
      <c r="D850" s="87"/>
      <c r="E850" s="87"/>
      <c r="F850" s="87"/>
      <c r="G850" s="87"/>
      <c r="H850" s="87"/>
      <c r="I850" s="87"/>
    </row>
    <row r="851" spans="1:9" s="178" customFormat="1">
      <c r="A851" s="177"/>
      <c r="B851" s="86"/>
      <c r="C851" s="87"/>
      <c r="D851" s="87"/>
      <c r="E851" s="87"/>
      <c r="F851" s="87"/>
      <c r="G851" s="87"/>
      <c r="H851" s="87"/>
      <c r="I851" s="87"/>
    </row>
    <row r="852" spans="1:9" s="178" customFormat="1">
      <c r="A852" s="177"/>
      <c r="B852" s="86"/>
      <c r="C852" s="87"/>
      <c r="D852" s="87"/>
      <c r="E852" s="87"/>
      <c r="F852" s="87"/>
      <c r="G852" s="87"/>
      <c r="H852" s="87"/>
      <c r="I852" s="87"/>
    </row>
    <row r="853" spans="1:9" s="178" customFormat="1">
      <c r="A853" s="177"/>
      <c r="B853" s="86"/>
      <c r="C853" s="87"/>
      <c r="D853" s="87"/>
      <c r="E853" s="87"/>
      <c r="F853" s="87"/>
      <c r="G853" s="87"/>
      <c r="H853" s="87"/>
      <c r="I853" s="87"/>
    </row>
    <row r="854" spans="1:9" s="178" customFormat="1">
      <c r="A854" s="177"/>
      <c r="B854" s="86"/>
      <c r="C854" s="87"/>
      <c r="D854" s="87"/>
      <c r="E854" s="87"/>
      <c r="F854" s="87"/>
      <c r="G854" s="87"/>
      <c r="H854" s="87"/>
      <c r="I854" s="87"/>
    </row>
    <row r="855" spans="1:9" s="178" customFormat="1">
      <c r="A855" s="177"/>
      <c r="B855" s="86"/>
      <c r="C855" s="87"/>
      <c r="D855" s="87"/>
      <c r="E855" s="87"/>
      <c r="F855" s="87"/>
      <c r="G855" s="87"/>
      <c r="H855" s="87"/>
      <c r="I855" s="87"/>
    </row>
    <row r="856" spans="1:9" s="178" customFormat="1">
      <c r="A856" s="177"/>
      <c r="B856" s="86"/>
      <c r="C856" s="87"/>
      <c r="D856" s="87"/>
      <c r="E856" s="87"/>
      <c r="F856" s="87"/>
      <c r="G856" s="87"/>
      <c r="H856" s="87"/>
      <c r="I856" s="87"/>
    </row>
    <row r="857" spans="1:9" s="178" customFormat="1">
      <c r="A857" s="177"/>
      <c r="B857" s="86"/>
      <c r="C857" s="87"/>
      <c r="D857" s="87"/>
      <c r="E857" s="87"/>
      <c r="F857" s="87"/>
      <c r="G857" s="87"/>
      <c r="H857" s="87"/>
      <c r="I857" s="87"/>
    </row>
    <row r="858" spans="1:9" s="178" customFormat="1">
      <c r="A858" s="177"/>
      <c r="B858" s="86"/>
      <c r="C858" s="87"/>
      <c r="D858" s="87"/>
      <c r="E858" s="87"/>
      <c r="F858" s="87"/>
      <c r="G858" s="87"/>
      <c r="H858" s="87"/>
      <c r="I858" s="87"/>
    </row>
    <row r="859" spans="1:9" s="178" customFormat="1">
      <c r="A859" s="177"/>
      <c r="B859" s="86"/>
      <c r="C859" s="87"/>
      <c r="D859" s="87"/>
      <c r="E859" s="87"/>
      <c r="F859" s="87"/>
      <c r="G859" s="87"/>
      <c r="H859" s="87"/>
      <c r="I859" s="87"/>
    </row>
    <row r="860" spans="1:9" s="178" customFormat="1">
      <c r="A860" s="177"/>
      <c r="B860" s="86"/>
      <c r="C860" s="87"/>
      <c r="D860" s="87"/>
      <c r="E860" s="87"/>
      <c r="F860" s="87"/>
      <c r="G860" s="87"/>
      <c r="H860" s="87"/>
      <c r="I860" s="87"/>
    </row>
    <row r="861" spans="1:9" s="178" customFormat="1">
      <c r="A861" s="177"/>
      <c r="B861" s="86"/>
      <c r="C861" s="87"/>
      <c r="D861" s="87"/>
      <c r="E861" s="87"/>
      <c r="F861" s="87"/>
      <c r="G861" s="87"/>
      <c r="H861" s="87"/>
      <c r="I861" s="87"/>
    </row>
    <row r="862" spans="1:9" s="178" customFormat="1">
      <c r="A862" s="177"/>
      <c r="B862" s="86"/>
      <c r="C862" s="87"/>
      <c r="D862" s="87"/>
      <c r="E862" s="87"/>
      <c r="F862" s="87"/>
      <c r="G862" s="87"/>
      <c r="H862" s="87"/>
      <c r="I862" s="87"/>
    </row>
    <row r="863" spans="1:9" s="178" customFormat="1">
      <c r="A863" s="177"/>
      <c r="B863" s="86"/>
      <c r="C863" s="87"/>
      <c r="D863" s="87"/>
      <c r="E863" s="87"/>
      <c r="F863" s="87"/>
      <c r="G863" s="87"/>
      <c r="H863" s="87"/>
      <c r="I863" s="87"/>
    </row>
    <row r="864" spans="1:9" s="178" customFormat="1">
      <c r="A864" s="177"/>
      <c r="B864" s="86"/>
      <c r="C864" s="87"/>
      <c r="D864" s="87"/>
      <c r="E864" s="87"/>
      <c r="F864" s="87"/>
      <c r="G864" s="87"/>
      <c r="H864" s="87"/>
      <c r="I864" s="87"/>
    </row>
    <row r="865" spans="1:9" s="178" customFormat="1">
      <c r="A865" s="177"/>
      <c r="B865" s="86"/>
      <c r="C865" s="87"/>
      <c r="D865" s="87"/>
      <c r="E865" s="87"/>
      <c r="F865" s="87"/>
      <c r="G865" s="87"/>
      <c r="H865" s="87"/>
      <c r="I865" s="87"/>
    </row>
    <row r="866" spans="1:9" s="178" customFormat="1">
      <c r="A866" s="177"/>
      <c r="B866" s="86"/>
      <c r="C866" s="87"/>
      <c r="D866" s="87"/>
      <c r="E866" s="87"/>
      <c r="F866" s="87"/>
      <c r="G866" s="87"/>
      <c r="H866" s="87"/>
      <c r="I866" s="87"/>
    </row>
    <row r="867" spans="1:9" s="178" customFormat="1">
      <c r="A867" s="177"/>
      <c r="B867" s="86"/>
      <c r="C867" s="87"/>
      <c r="D867" s="87"/>
      <c r="E867" s="87"/>
      <c r="F867" s="87"/>
      <c r="G867" s="87"/>
      <c r="H867" s="87"/>
      <c r="I867" s="87"/>
    </row>
    <row r="868" spans="1:9" s="178" customFormat="1">
      <c r="A868" s="177"/>
      <c r="B868" s="86"/>
      <c r="C868" s="87"/>
      <c r="D868" s="87"/>
      <c r="E868" s="87"/>
      <c r="F868" s="87"/>
      <c r="G868" s="87"/>
      <c r="H868" s="87"/>
      <c r="I868" s="87"/>
    </row>
    <row r="869" spans="1:9" s="178" customFormat="1">
      <c r="A869" s="177"/>
      <c r="B869" s="86"/>
      <c r="C869" s="87"/>
      <c r="D869" s="87"/>
      <c r="E869" s="87"/>
      <c r="F869" s="87"/>
      <c r="G869" s="87"/>
      <c r="H869" s="87"/>
      <c r="I869" s="87"/>
    </row>
    <row r="870" spans="1:9" s="178" customFormat="1">
      <c r="A870" s="177"/>
      <c r="B870" s="86"/>
      <c r="C870" s="87"/>
      <c r="D870" s="87"/>
      <c r="E870" s="87"/>
      <c r="F870" s="87"/>
      <c r="G870" s="87"/>
      <c r="H870" s="87"/>
      <c r="I870" s="87"/>
    </row>
    <row r="871" spans="1:9" s="178" customFormat="1">
      <c r="A871" s="177"/>
      <c r="B871" s="86"/>
      <c r="C871" s="87"/>
      <c r="D871" s="87"/>
      <c r="E871" s="87"/>
      <c r="F871" s="87"/>
      <c r="G871" s="87"/>
      <c r="H871" s="87"/>
      <c r="I871" s="87"/>
    </row>
    <row r="872" spans="1:9" s="178" customFormat="1">
      <c r="A872" s="177"/>
      <c r="B872" s="86"/>
      <c r="C872" s="87"/>
      <c r="D872" s="87"/>
      <c r="E872" s="87"/>
      <c r="F872" s="87"/>
      <c r="G872" s="87"/>
      <c r="H872" s="87"/>
      <c r="I872" s="87"/>
    </row>
    <row r="873" spans="1:9" s="178" customFormat="1">
      <c r="A873" s="177"/>
      <c r="B873" s="86"/>
      <c r="C873" s="87"/>
      <c r="D873" s="87"/>
      <c r="E873" s="87"/>
      <c r="F873" s="87"/>
      <c r="G873" s="87"/>
      <c r="H873" s="87"/>
      <c r="I873" s="87"/>
    </row>
    <row r="874" spans="1:9" s="178" customFormat="1">
      <c r="A874" s="177"/>
      <c r="B874" s="86"/>
      <c r="C874" s="87"/>
      <c r="D874" s="87"/>
      <c r="E874" s="87"/>
      <c r="F874" s="87"/>
      <c r="G874" s="87"/>
      <c r="H874" s="87"/>
      <c r="I874" s="87"/>
    </row>
    <row r="875" spans="1:9" s="178" customFormat="1">
      <c r="A875" s="177"/>
      <c r="B875" s="86"/>
      <c r="C875" s="87"/>
      <c r="D875" s="87"/>
      <c r="E875" s="87"/>
      <c r="F875" s="87"/>
      <c r="G875" s="87"/>
      <c r="H875" s="87"/>
      <c r="I875" s="87"/>
    </row>
    <row r="876" spans="1:9" s="178" customFormat="1">
      <c r="A876" s="177"/>
      <c r="B876" s="86"/>
      <c r="C876" s="87"/>
      <c r="D876" s="87"/>
      <c r="E876" s="87"/>
      <c r="F876" s="87"/>
      <c r="G876" s="87"/>
      <c r="H876" s="87"/>
      <c r="I876" s="87"/>
    </row>
    <row r="877" spans="1:9" s="178" customFormat="1">
      <c r="A877" s="177"/>
      <c r="B877" s="86"/>
      <c r="C877" s="87"/>
      <c r="D877" s="87"/>
      <c r="E877" s="87"/>
      <c r="F877" s="87"/>
      <c r="G877" s="87"/>
      <c r="H877" s="87"/>
      <c r="I877" s="87"/>
    </row>
    <row r="878" spans="1:9" s="178" customFormat="1">
      <c r="A878" s="177"/>
      <c r="B878" s="86"/>
      <c r="C878" s="87"/>
      <c r="D878" s="87"/>
      <c r="E878" s="87"/>
      <c r="F878" s="87"/>
      <c r="G878" s="87"/>
      <c r="H878" s="87"/>
      <c r="I878" s="87"/>
    </row>
    <row r="879" spans="1:9" s="178" customFormat="1">
      <c r="A879" s="177"/>
      <c r="B879" s="86"/>
      <c r="C879" s="87"/>
      <c r="D879" s="87"/>
      <c r="E879" s="87"/>
      <c r="F879" s="87"/>
      <c r="G879" s="87"/>
      <c r="H879" s="87"/>
      <c r="I879" s="87"/>
    </row>
    <row r="880" spans="1:9" s="178" customFormat="1">
      <c r="A880" s="177"/>
      <c r="B880" s="86"/>
      <c r="C880" s="87"/>
      <c r="D880" s="87"/>
      <c r="E880" s="87"/>
      <c r="F880" s="87"/>
      <c r="G880" s="87"/>
      <c r="H880" s="87"/>
      <c r="I880" s="87"/>
    </row>
    <row r="881" spans="1:9" s="178" customFormat="1">
      <c r="A881" s="177"/>
      <c r="B881" s="86"/>
      <c r="C881" s="87"/>
      <c r="D881" s="87"/>
      <c r="E881" s="87"/>
      <c r="F881" s="87"/>
      <c r="G881" s="87"/>
      <c r="H881" s="87"/>
      <c r="I881" s="87"/>
    </row>
    <row r="882" spans="1:9" s="178" customFormat="1">
      <c r="A882" s="177"/>
      <c r="B882" s="86"/>
      <c r="C882" s="87"/>
      <c r="D882" s="87"/>
      <c r="E882" s="87"/>
      <c r="F882" s="87"/>
      <c r="G882" s="87"/>
      <c r="H882" s="87"/>
      <c r="I882" s="87"/>
    </row>
    <row r="883" spans="1:9" s="178" customFormat="1">
      <c r="A883" s="177"/>
      <c r="B883" s="86"/>
      <c r="C883" s="87"/>
      <c r="D883" s="87"/>
      <c r="E883" s="87"/>
      <c r="F883" s="87"/>
      <c r="G883" s="87"/>
      <c r="H883" s="87"/>
      <c r="I883" s="87"/>
    </row>
    <row r="884" spans="1:9" s="178" customFormat="1">
      <c r="A884" s="177"/>
      <c r="B884" s="86"/>
      <c r="C884" s="87"/>
      <c r="D884" s="87"/>
      <c r="E884" s="87"/>
      <c r="F884" s="87"/>
      <c r="G884" s="87"/>
      <c r="H884" s="87"/>
      <c r="I884" s="87"/>
    </row>
    <row r="885" spans="1:9" s="178" customFormat="1">
      <c r="A885" s="177"/>
      <c r="B885" s="86"/>
      <c r="C885" s="87"/>
      <c r="D885" s="87"/>
      <c r="E885" s="87"/>
      <c r="F885" s="87"/>
      <c r="G885" s="87"/>
      <c r="H885" s="87"/>
      <c r="I885" s="87"/>
    </row>
    <row r="886" spans="1:9" s="178" customFormat="1">
      <c r="A886" s="177"/>
      <c r="B886" s="86"/>
      <c r="C886" s="87"/>
      <c r="D886" s="87"/>
      <c r="E886" s="87"/>
      <c r="F886" s="87"/>
      <c r="G886" s="87"/>
      <c r="H886" s="87"/>
      <c r="I886" s="87"/>
    </row>
    <row r="887" spans="1:9" s="178" customFormat="1">
      <c r="A887" s="177"/>
      <c r="B887" s="86"/>
      <c r="C887" s="87"/>
      <c r="D887" s="87"/>
      <c r="E887" s="87"/>
      <c r="F887" s="87"/>
      <c r="G887" s="87"/>
      <c r="H887" s="87"/>
      <c r="I887" s="87"/>
    </row>
    <row r="888" spans="1:9" s="178" customFormat="1">
      <c r="A888" s="177"/>
      <c r="B888" s="86"/>
      <c r="C888" s="87"/>
      <c r="D888" s="87"/>
      <c r="E888" s="87"/>
      <c r="F888" s="87"/>
      <c r="G888" s="87"/>
      <c r="H888" s="87"/>
      <c r="I888" s="87"/>
    </row>
    <row r="889" spans="1:9" s="178" customFormat="1">
      <c r="A889" s="177"/>
      <c r="B889" s="86"/>
      <c r="C889" s="87"/>
      <c r="D889" s="87"/>
      <c r="E889" s="87"/>
      <c r="F889" s="87"/>
      <c r="G889" s="87"/>
      <c r="H889" s="87"/>
      <c r="I889" s="87"/>
    </row>
    <row r="890" spans="1:9" s="178" customFormat="1">
      <c r="A890" s="177"/>
      <c r="B890" s="86"/>
      <c r="C890" s="87"/>
      <c r="D890" s="87"/>
      <c r="E890" s="87"/>
      <c r="F890" s="87"/>
      <c r="G890" s="87"/>
      <c r="H890" s="87"/>
      <c r="I890" s="87"/>
    </row>
    <row r="891" spans="1:9" s="178" customFormat="1">
      <c r="A891" s="177"/>
      <c r="B891" s="86"/>
      <c r="C891" s="87"/>
      <c r="D891" s="87"/>
      <c r="E891" s="87"/>
      <c r="F891" s="87"/>
      <c r="G891" s="87"/>
      <c r="H891" s="87"/>
      <c r="I891" s="87"/>
    </row>
    <row r="892" spans="1:9" s="178" customFormat="1">
      <c r="A892" s="177"/>
      <c r="B892" s="86"/>
      <c r="C892" s="87"/>
      <c r="D892" s="87"/>
      <c r="E892" s="87"/>
      <c r="F892" s="87"/>
      <c r="G892" s="87"/>
      <c r="H892" s="87"/>
      <c r="I892" s="87"/>
    </row>
    <row r="893" spans="1:9" s="178" customFormat="1">
      <c r="A893" s="177"/>
      <c r="B893" s="86"/>
      <c r="C893" s="87"/>
      <c r="D893" s="87"/>
      <c r="E893" s="87"/>
      <c r="F893" s="87"/>
      <c r="G893" s="87"/>
      <c r="H893" s="87"/>
      <c r="I893" s="87"/>
    </row>
    <row r="894" spans="1:9" s="178" customFormat="1">
      <c r="A894" s="177"/>
      <c r="B894" s="86"/>
      <c r="C894" s="87"/>
      <c r="D894" s="87"/>
      <c r="E894" s="87"/>
      <c r="F894" s="87"/>
      <c r="G894" s="87"/>
      <c r="H894" s="87"/>
      <c r="I894" s="87"/>
    </row>
    <row r="895" spans="1:9" s="178" customFormat="1">
      <c r="A895" s="177"/>
      <c r="B895" s="86"/>
      <c r="C895" s="87"/>
      <c r="D895" s="87"/>
      <c r="E895" s="87"/>
      <c r="F895" s="87"/>
      <c r="G895" s="87"/>
      <c r="H895" s="87"/>
      <c r="I895" s="87"/>
    </row>
    <row r="896" spans="1:9" s="178" customFormat="1">
      <c r="A896" s="177"/>
      <c r="B896" s="86"/>
      <c r="C896" s="87"/>
      <c r="D896" s="87"/>
      <c r="E896" s="87"/>
      <c r="F896" s="87"/>
      <c r="G896" s="87"/>
      <c r="H896" s="87"/>
      <c r="I896" s="87"/>
    </row>
    <row r="897" spans="1:9" s="178" customFormat="1">
      <c r="A897" s="177"/>
      <c r="B897" s="86"/>
      <c r="C897" s="87"/>
      <c r="D897" s="87"/>
      <c r="E897" s="87"/>
      <c r="F897" s="87"/>
      <c r="G897" s="87"/>
      <c r="H897" s="87"/>
      <c r="I897" s="87"/>
    </row>
    <row r="898" spans="1:9" s="178" customFormat="1">
      <c r="A898" s="177"/>
      <c r="B898" s="86"/>
      <c r="C898" s="87"/>
      <c r="D898" s="87"/>
      <c r="E898" s="87"/>
      <c r="F898" s="87"/>
      <c r="G898" s="87"/>
      <c r="H898" s="87"/>
      <c r="I898" s="87"/>
    </row>
    <row r="899" spans="1:9" s="178" customFormat="1">
      <c r="A899" s="177"/>
      <c r="B899" s="86"/>
      <c r="C899" s="87"/>
      <c r="D899" s="87"/>
      <c r="E899" s="87"/>
      <c r="F899" s="87"/>
      <c r="G899" s="87"/>
      <c r="H899" s="87"/>
      <c r="I899" s="87"/>
    </row>
    <row r="900" spans="1:9" s="178" customFormat="1">
      <c r="A900" s="177"/>
      <c r="B900" s="86"/>
      <c r="C900" s="87"/>
      <c r="D900" s="87"/>
      <c r="E900" s="87"/>
      <c r="F900" s="87"/>
      <c r="G900" s="87"/>
      <c r="H900" s="87"/>
      <c r="I900" s="87"/>
    </row>
    <row r="901" spans="1:9" s="178" customFormat="1">
      <c r="A901" s="177"/>
      <c r="B901" s="86"/>
      <c r="C901" s="87"/>
      <c r="D901" s="87"/>
      <c r="E901" s="87"/>
      <c r="F901" s="87"/>
      <c r="G901" s="87"/>
      <c r="H901" s="87"/>
      <c r="I901" s="87"/>
    </row>
    <row r="902" spans="1:9" s="178" customFormat="1">
      <c r="A902" s="177"/>
      <c r="B902" s="86"/>
      <c r="C902" s="87"/>
      <c r="D902" s="87"/>
      <c r="E902" s="87"/>
      <c r="F902" s="87"/>
      <c r="G902" s="87"/>
      <c r="H902" s="87"/>
      <c r="I902" s="87"/>
    </row>
    <row r="903" spans="1:9" s="178" customFormat="1">
      <c r="A903" s="177"/>
      <c r="B903" s="86"/>
      <c r="C903" s="87"/>
      <c r="D903" s="87"/>
      <c r="E903" s="87"/>
      <c r="F903" s="87"/>
      <c r="G903" s="87"/>
      <c r="H903" s="87"/>
      <c r="I903" s="87"/>
    </row>
    <row r="904" spans="1:9" s="178" customFormat="1">
      <c r="A904" s="177"/>
      <c r="B904" s="86"/>
      <c r="C904" s="87"/>
      <c r="D904" s="87"/>
      <c r="E904" s="87"/>
      <c r="F904" s="87"/>
      <c r="G904" s="87"/>
      <c r="H904" s="87"/>
      <c r="I904" s="87"/>
    </row>
    <row r="905" spans="1:9" s="178" customFormat="1">
      <c r="A905" s="177"/>
      <c r="B905" s="86"/>
      <c r="C905" s="87"/>
      <c r="D905" s="87"/>
      <c r="E905" s="87"/>
      <c r="F905" s="87"/>
      <c r="G905" s="87"/>
      <c r="H905" s="87"/>
      <c r="I905" s="87"/>
    </row>
    <row r="906" spans="1:9" s="178" customFormat="1">
      <c r="A906" s="177"/>
      <c r="B906" s="86"/>
      <c r="C906" s="87"/>
      <c r="D906" s="87"/>
      <c r="E906" s="87"/>
      <c r="F906" s="87"/>
      <c r="G906" s="87"/>
      <c r="H906" s="87"/>
      <c r="I906" s="87"/>
    </row>
    <row r="907" spans="1:9" s="178" customFormat="1">
      <c r="A907" s="177"/>
      <c r="B907" s="86"/>
      <c r="C907" s="87"/>
      <c r="D907" s="87"/>
      <c r="E907" s="87"/>
      <c r="F907" s="87"/>
      <c r="G907" s="87"/>
      <c r="H907" s="87"/>
      <c r="I907" s="87"/>
    </row>
    <row r="908" spans="1:9" s="178" customFormat="1">
      <c r="A908" s="177"/>
      <c r="B908" s="86"/>
      <c r="C908" s="87"/>
      <c r="D908" s="87"/>
      <c r="E908" s="87"/>
      <c r="F908" s="87"/>
      <c r="G908" s="87"/>
      <c r="H908" s="87"/>
      <c r="I908" s="87"/>
    </row>
    <row r="909" spans="1:9" s="178" customFormat="1">
      <c r="A909" s="177"/>
      <c r="B909" s="86"/>
      <c r="C909" s="87"/>
      <c r="D909" s="87"/>
      <c r="E909" s="87"/>
      <c r="F909" s="87"/>
      <c r="G909" s="87"/>
      <c r="H909" s="87"/>
      <c r="I909" s="87"/>
    </row>
    <row r="910" spans="1:9" s="178" customFormat="1">
      <c r="A910" s="177"/>
      <c r="B910" s="86"/>
      <c r="C910" s="87"/>
      <c r="D910" s="87"/>
      <c r="E910" s="87"/>
      <c r="F910" s="87"/>
      <c r="G910" s="87"/>
      <c r="H910" s="87"/>
      <c r="I910" s="87"/>
    </row>
    <row r="911" spans="1:9" s="178" customFormat="1">
      <c r="A911" s="177"/>
      <c r="B911" s="86"/>
      <c r="C911" s="87"/>
      <c r="D911" s="87"/>
      <c r="E911" s="87"/>
      <c r="F911" s="87"/>
      <c r="G911" s="87"/>
      <c r="H911" s="87"/>
      <c r="I911" s="87"/>
    </row>
    <row r="912" spans="1:9" s="178" customFormat="1">
      <c r="A912" s="177"/>
      <c r="B912" s="86"/>
      <c r="C912" s="87"/>
      <c r="D912" s="87"/>
      <c r="E912" s="87"/>
      <c r="F912" s="87"/>
      <c r="G912" s="87"/>
      <c r="H912" s="87"/>
      <c r="I912" s="87"/>
    </row>
    <row r="913" spans="1:9" s="178" customFormat="1">
      <c r="A913" s="177"/>
      <c r="B913" s="86"/>
      <c r="C913" s="87"/>
      <c r="D913" s="87"/>
      <c r="E913" s="87"/>
      <c r="F913" s="87"/>
      <c r="G913" s="87"/>
      <c r="H913" s="87"/>
      <c r="I913" s="87"/>
    </row>
    <row r="914" spans="1:9" s="178" customFormat="1">
      <c r="A914" s="177"/>
      <c r="B914" s="86"/>
      <c r="C914" s="87"/>
      <c r="D914" s="87"/>
      <c r="E914" s="87"/>
      <c r="F914" s="87"/>
      <c r="G914" s="87"/>
      <c r="H914" s="87"/>
      <c r="I914" s="87"/>
    </row>
    <row r="915" spans="1:9" s="178" customFormat="1">
      <c r="A915" s="177"/>
      <c r="B915" s="86"/>
      <c r="C915" s="87"/>
      <c r="D915" s="87"/>
      <c r="E915" s="87"/>
      <c r="F915" s="87"/>
      <c r="G915" s="87"/>
      <c r="H915" s="87"/>
      <c r="I915" s="87"/>
    </row>
    <row r="916" spans="1:9" s="178" customFormat="1">
      <c r="A916" s="177"/>
      <c r="B916" s="86"/>
      <c r="C916" s="87"/>
      <c r="D916" s="87"/>
      <c r="E916" s="87"/>
      <c r="F916" s="87"/>
      <c r="G916" s="87"/>
      <c r="H916" s="87"/>
      <c r="I916" s="87"/>
    </row>
    <row r="917" spans="1:9" s="178" customFormat="1">
      <c r="A917" s="177"/>
      <c r="B917" s="86"/>
      <c r="C917" s="87"/>
      <c r="D917" s="87"/>
      <c r="E917" s="87"/>
      <c r="F917" s="87"/>
      <c r="G917" s="87"/>
      <c r="H917" s="87"/>
      <c r="I917" s="87"/>
    </row>
    <row r="918" spans="1:9" s="178" customFormat="1">
      <c r="A918" s="177"/>
      <c r="B918" s="86"/>
      <c r="C918" s="87"/>
      <c r="D918" s="87"/>
      <c r="E918" s="87"/>
      <c r="F918" s="87"/>
      <c r="G918" s="87"/>
      <c r="H918" s="87"/>
      <c r="I918" s="87"/>
    </row>
    <row r="919" spans="1:9" s="178" customFormat="1">
      <c r="A919" s="177"/>
      <c r="B919" s="86"/>
      <c r="C919" s="87"/>
      <c r="D919" s="87"/>
      <c r="E919" s="87"/>
      <c r="F919" s="87"/>
      <c r="G919" s="87"/>
      <c r="H919" s="87"/>
      <c r="I919" s="87"/>
    </row>
    <row r="920" spans="1:9" s="178" customFormat="1">
      <c r="A920" s="177"/>
      <c r="B920" s="86"/>
      <c r="C920" s="87"/>
      <c r="D920" s="87"/>
      <c r="E920" s="87"/>
      <c r="F920" s="87"/>
      <c r="G920" s="87"/>
      <c r="H920" s="87"/>
      <c r="I920" s="87"/>
    </row>
    <row r="921" spans="1:9" s="178" customFormat="1">
      <c r="A921" s="177"/>
      <c r="B921" s="86"/>
      <c r="C921" s="87"/>
      <c r="D921" s="87"/>
      <c r="E921" s="87"/>
      <c r="F921" s="87"/>
      <c r="G921" s="87"/>
      <c r="H921" s="87"/>
      <c r="I921" s="87"/>
    </row>
    <row r="922" spans="1:9" s="178" customFormat="1">
      <c r="A922" s="177"/>
      <c r="B922" s="86"/>
      <c r="C922" s="87"/>
      <c r="D922" s="87"/>
      <c r="E922" s="87"/>
      <c r="F922" s="87"/>
      <c r="G922" s="87"/>
      <c r="H922" s="87"/>
      <c r="I922" s="87"/>
    </row>
    <row r="923" spans="1:9" s="178" customFormat="1">
      <c r="A923" s="177"/>
      <c r="B923" s="86"/>
      <c r="C923" s="87"/>
      <c r="D923" s="87"/>
      <c r="E923" s="87"/>
      <c r="F923" s="87"/>
      <c r="G923" s="87"/>
      <c r="H923" s="87"/>
      <c r="I923" s="87"/>
    </row>
    <row r="924" spans="1:9" s="178" customFormat="1">
      <c r="A924" s="177"/>
      <c r="B924" s="86"/>
      <c r="C924" s="87"/>
      <c r="D924" s="87"/>
      <c r="E924" s="87"/>
      <c r="F924" s="87"/>
      <c r="G924" s="87"/>
      <c r="H924" s="87"/>
      <c r="I924" s="87"/>
    </row>
    <row r="925" spans="1:9" s="178" customFormat="1">
      <c r="A925" s="177"/>
      <c r="B925" s="86"/>
      <c r="C925" s="87"/>
      <c r="D925" s="87"/>
      <c r="E925" s="87"/>
      <c r="F925" s="87"/>
      <c r="G925" s="87"/>
      <c r="H925" s="87"/>
      <c r="I925" s="87"/>
    </row>
    <row r="926" spans="1:9" s="178" customFormat="1">
      <c r="A926" s="177"/>
      <c r="B926" s="86"/>
      <c r="C926" s="87"/>
      <c r="D926" s="87"/>
      <c r="E926" s="87"/>
      <c r="F926" s="87"/>
      <c r="G926" s="87"/>
      <c r="H926" s="87"/>
      <c r="I926" s="87"/>
    </row>
    <row r="927" spans="1:9" s="178" customFormat="1">
      <c r="A927" s="177"/>
      <c r="B927" s="86"/>
      <c r="C927" s="87"/>
      <c r="D927" s="87"/>
      <c r="E927" s="87"/>
      <c r="F927" s="87"/>
      <c r="G927" s="87"/>
      <c r="H927" s="87"/>
      <c r="I927" s="87"/>
    </row>
    <row r="928" spans="1:9" s="178" customFormat="1">
      <c r="A928" s="177"/>
      <c r="B928" s="86"/>
      <c r="C928" s="87"/>
      <c r="D928" s="87"/>
      <c r="E928" s="87"/>
      <c r="F928" s="87"/>
      <c r="G928" s="87"/>
      <c r="H928" s="87"/>
      <c r="I928" s="87"/>
    </row>
    <row r="929" spans="1:9" s="178" customFormat="1">
      <c r="A929" s="177"/>
      <c r="B929" s="86"/>
      <c r="C929" s="87"/>
      <c r="D929" s="87"/>
      <c r="E929" s="87"/>
      <c r="F929" s="87"/>
      <c r="G929" s="87"/>
      <c r="H929" s="87"/>
      <c r="I929" s="87"/>
    </row>
    <row r="930" spans="1:9" s="178" customFormat="1">
      <c r="A930" s="177"/>
      <c r="B930" s="86"/>
      <c r="C930" s="87"/>
      <c r="D930" s="87"/>
      <c r="E930" s="87"/>
      <c r="F930" s="87"/>
      <c r="G930" s="87"/>
      <c r="H930" s="87"/>
      <c r="I930" s="87"/>
    </row>
    <row r="931" spans="1:9" s="178" customFormat="1">
      <c r="A931" s="177"/>
      <c r="B931" s="86"/>
      <c r="C931" s="87"/>
      <c r="D931" s="87"/>
      <c r="E931" s="87"/>
      <c r="F931" s="87"/>
      <c r="G931" s="87"/>
      <c r="H931" s="87"/>
      <c r="I931" s="87"/>
    </row>
    <row r="932" spans="1:9" s="178" customFormat="1">
      <c r="A932" s="177"/>
      <c r="B932" s="86"/>
      <c r="C932" s="87"/>
      <c r="D932" s="87"/>
      <c r="E932" s="87"/>
      <c r="F932" s="87"/>
      <c r="G932" s="87"/>
      <c r="H932" s="87"/>
      <c r="I932" s="87"/>
    </row>
    <row r="933" spans="1:9" s="178" customFormat="1">
      <c r="A933" s="177"/>
      <c r="B933" s="86"/>
      <c r="C933" s="87"/>
      <c r="D933" s="87"/>
      <c r="E933" s="87"/>
      <c r="F933" s="87"/>
      <c r="G933" s="87"/>
      <c r="H933" s="87"/>
      <c r="I933" s="87"/>
    </row>
    <row r="934" spans="1:9" s="178" customFormat="1">
      <c r="A934" s="177"/>
      <c r="B934" s="86"/>
      <c r="C934" s="87"/>
      <c r="D934" s="87"/>
      <c r="E934" s="87"/>
      <c r="F934" s="87"/>
      <c r="G934" s="87"/>
      <c r="H934" s="87"/>
      <c r="I934" s="87"/>
    </row>
    <row r="935" spans="1:9" s="178" customFormat="1">
      <c r="A935" s="177"/>
      <c r="B935" s="86"/>
      <c r="C935" s="87"/>
      <c r="D935" s="87"/>
      <c r="E935" s="87"/>
      <c r="F935" s="87"/>
      <c r="G935" s="87"/>
      <c r="H935" s="87"/>
      <c r="I935" s="87"/>
    </row>
    <row r="936" spans="1:9" s="178" customFormat="1">
      <c r="A936" s="177"/>
      <c r="B936" s="86"/>
      <c r="C936" s="87"/>
      <c r="D936" s="87"/>
      <c r="E936" s="87"/>
      <c r="F936" s="87"/>
      <c r="G936" s="87"/>
      <c r="H936" s="87"/>
      <c r="I936" s="87"/>
    </row>
    <row r="937" spans="1:9" s="178" customFormat="1">
      <c r="A937" s="177"/>
      <c r="B937" s="86"/>
      <c r="C937" s="87"/>
      <c r="D937" s="87"/>
      <c r="E937" s="87"/>
      <c r="F937" s="87"/>
      <c r="G937" s="87"/>
      <c r="H937" s="87"/>
      <c r="I937" s="87"/>
    </row>
    <row r="938" spans="1:9" s="178" customFormat="1">
      <c r="A938" s="177"/>
      <c r="B938" s="86"/>
      <c r="C938" s="87"/>
      <c r="D938" s="87"/>
      <c r="E938" s="87"/>
      <c r="F938" s="87"/>
      <c r="G938" s="87"/>
      <c r="H938" s="87"/>
      <c r="I938" s="87"/>
    </row>
    <row r="939" spans="1:9" s="178" customFormat="1">
      <c r="A939" s="177"/>
      <c r="B939" s="86"/>
      <c r="C939" s="87"/>
      <c r="D939" s="87"/>
      <c r="E939" s="87"/>
      <c r="F939" s="87"/>
      <c r="G939" s="87"/>
      <c r="H939" s="87"/>
      <c r="I939" s="87"/>
    </row>
    <row r="940" spans="1:9" s="178" customFormat="1">
      <c r="A940" s="177"/>
      <c r="B940" s="86"/>
      <c r="C940" s="87"/>
      <c r="D940" s="87"/>
      <c r="E940" s="87"/>
      <c r="F940" s="87"/>
      <c r="G940" s="87"/>
      <c r="H940" s="87"/>
      <c r="I940" s="87"/>
    </row>
    <row r="941" spans="1:9" s="178" customFormat="1">
      <c r="A941" s="177"/>
      <c r="B941" s="86"/>
      <c r="C941" s="87"/>
      <c r="D941" s="87"/>
      <c r="E941" s="87"/>
      <c r="F941" s="87"/>
      <c r="G941" s="87"/>
      <c r="H941" s="87"/>
      <c r="I941" s="87"/>
    </row>
    <row r="942" spans="1:9" s="178" customFormat="1">
      <c r="A942" s="177"/>
      <c r="B942" s="86"/>
      <c r="C942" s="87"/>
      <c r="D942" s="87"/>
      <c r="E942" s="87"/>
      <c r="F942" s="87"/>
      <c r="G942" s="87"/>
      <c r="H942" s="87"/>
      <c r="I942" s="87"/>
    </row>
    <row r="943" spans="1:9" s="178" customFormat="1">
      <c r="A943" s="177"/>
      <c r="B943" s="86"/>
      <c r="C943" s="87"/>
      <c r="D943" s="87"/>
      <c r="E943" s="87"/>
      <c r="F943" s="87"/>
      <c r="G943" s="87"/>
      <c r="H943" s="87"/>
      <c r="I943" s="87"/>
    </row>
    <row r="944" spans="1:9" s="178" customFormat="1">
      <c r="A944" s="177"/>
      <c r="B944" s="86"/>
      <c r="C944" s="87"/>
      <c r="D944" s="87"/>
      <c r="E944" s="87"/>
      <c r="F944" s="87"/>
      <c r="G944" s="87"/>
      <c r="H944" s="87"/>
      <c r="I944" s="87"/>
    </row>
    <row r="945" spans="1:9" s="178" customFormat="1">
      <c r="A945" s="177"/>
      <c r="B945" s="86"/>
      <c r="C945" s="87"/>
      <c r="D945" s="87"/>
      <c r="E945" s="87"/>
      <c r="F945" s="87"/>
      <c r="G945" s="87"/>
      <c r="H945" s="87"/>
      <c r="I945" s="87"/>
    </row>
    <row r="946" spans="1:9" s="178" customFormat="1">
      <c r="A946" s="177"/>
      <c r="B946" s="86"/>
      <c r="C946" s="87"/>
      <c r="D946" s="87"/>
      <c r="E946" s="87"/>
      <c r="F946" s="87"/>
      <c r="G946" s="87"/>
      <c r="H946" s="87"/>
      <c r="I946" s="87"/>
    </row>
    <row r="947" spans="1:9" s="178" customFormat="1">
      <c r="A947" s="177"/>
      <c r="B947" s="86"/>
      <c r="C947" s="87"/>
      <c r="D947" s="87"/>
      <c r="E947" s="87"/>
      <c r="F947" s="87"/>
      <c r="G947" s="87"/>
      <c r="H947" s="87"/>
      <c r="I947" s="87"/>
    </row>
    <row r="948" spans="1:9" s="178" customFormat="1">
      <c r="A948" s="177"/>
      <c r="B948" s="86"/>
      <c r="C948" s="87"/>
      <c r="D948" s="87"/>
      <c r="E948" s="87"/>
      <c r="F948" s="87"/>
      <c r="G948" s="87"/>
      <c r="H948" s="87"/>
      <c r="I948" s="87"/>
    </row>
    <row r="949" spans="1:9" s="178" customFormat="1">
      <c r="A949" s="177"/>
      <c r="B949" s="86"/>
      <c r="C949" s="87"/>
      <c r="D949" s="87"/>
      <c r="E949" s="87"/>
      <c r="F949" s="87"/>
      <c r="G949" s="87"/>
      <c r="H949" s="87"/>
      <c r="I949" s="87"/>
    </row>
    <row r="950" spans="1:9" s="178" customFormat="1">
      <c r="A950" s="177"/>
      <c r="B950" s="86"/>
      <c r="C950" s="87"/>
      <c r="D950" s="87"/>
      <c r="E950" s="87"/>
      <c r="F950" s="87"/>
      <c r="G950" s="87"/>
      <c r="H950" s="87"/>
      <c r="I950" s="87"/>
    </row>
    <row r="951" spans="1:9" s="178" customFormat="1">
      <c r="A951" s="177"/>
      <c r="B951" s="86"/>
      <c r="C951" s="87"/>
      <c r="D951" s="87"/>
      <c r="E951" s="87"/>
      <c r="F951" s="87"/>
      <c r="G951" s="87"/>
      <c r="H951" s="87"/>
      <c r="I951" s="87"/>
    </row>
    <row r="952" spans="1:9" s="178" customFormat="1">
      <c r="A952" s="177"/>
      <c r="B952" s="86"/>
      <c r="C952" s="87"/>
      <c r="D952" s="87"/>
      <c r="E952" s="87"/>
      <c r="F952" s="87"/>
      <c r="G952" s="87"/>
      <c r="H952" s="87"/>
      <c r="I952" s="87"/>
    </row>
    <row r="953" spans="1:9" s="178" customFormat="1">
      <c r="A953" s="177"/>
      <c r="B953" s="86"/>
      <c r="C953" s="87"/>
      <c r="D953" s="87"/>
      <c r="E953" s="87"/>
      <c r="F953" s="87"/>
      <c r="G953" s="87"/>
      <c r="H953" s="87"/>
      <c r="I953" s="87"/>
    </row>
    <row r="954" spans="1:9" s="178" customFormat="1">
      <c r="A954" s="177"/>
      <c r="B954" s="86"/>
      <c r="C954" s="87"/>
      <c r="D954" s="87"/>
      <c r="E954" s="87"/>
      <c r="F954" s="87"/>
      <c r="G954" s="87"/>
      <c r="H954" s="87"/>
      <c r="I954" s="87"/>
    </row>
    <row r="955" spans="1:9" s="178" customFormat="1">
      <c r="A955" s="177"/>
      <c r="B955" s="86"/>
      <c r="C955" s="87"/>
      <c r="D955" s="87"/>
      <c r="E955" s="87"/>
      <c r="F955" s="87"/>
      <c r="G955" s="87"/>
      <c r="H955" s="87"/>
      <c r="I955" s="87"/>
    </row>
    <row r="956" spans="1:9" s="178" customFormat="1">
      <c r="A956" s="177"/>
      <c r="B956" s="86"/>
      <c r="C956" s="87"/>
      <c r="D956" s="87"/>
      <c r="E956" s="87"/>
      <c r="F956" s="87"/>
      <c r="G956" s="87"/>
      <c r="H956" s="87"/>
      <c r="I956" s="87"/>
    </row>
    <row r="957" spans="1:9" s="178" customFormat="1">
      <c r="A957" s="177"/>
      <c r="B957" s="86"/>
      <c r="C957" s="87"/>
      <c r="D957" s="87"/>
      <c r="E957" s="87"/>
      <c r="F957" s="87"/>
      <c r="G957" s="87"/>
      <c r="H957" s="87"/>
      <c r="I957" s="87"/>
    </row>
    <row r="958" spans="1:9" s="178" customFormat="1">
      <c r="A958" s="177"/>
      <c r="B958" s="86"/>
      <c r="C958" s="87"/>
      <c r="D958" s="87"/>
      <c r="E958" s="87"/>
      <c r="F958" s="87"/>
      <c r="G958" s="87"/>
      <c r="H958" s="87"/>
      <c r="I958" s="87"/>
    </row>
    <row r="959" spans="1:9" s="178" customFormat="1">
      <c r="A959" s="177"/>
      <c r="B959" s="86"/>
      <c r="C959" s="87"/>
      <c r="D959" s="87"/>
      <c r="E959" s="87"/>
      <c r="F959" s="87"/>
      <c r="G959" s="87"/>
      <c r="H959" s="87"/>
      <c r="I959" s="87"/>
    </row>
    <row r="960" spans="1:9" s="178" customFormat="1">
      <c r="A960" s="177"/>
      <c r="B960" s="86"/>
      <c r="C960" s="87"/>
      <c r="D960" s="87"/>
      <c r="E960" s="87"/>
      <c r="F960" s="87"/>
      <c r="G960" s="87"/>
      <c r="H960" s="87"/>
      <c r="I960" s="87"/>
    </row>
    <row r="961" spans="1:9" s="178" customFormat="1">
      <c r="A961" s="177"/>
      <c r="B961" s="86"/>
      <c r="C961" s="87"/>
      <c r="D961" s="87"/>
      <c r="E961" s="87"/>
      <c r="F961" s="87"/>
      <c r="G961" s="87"/>
      <c r="H961" s="87"/>
      <c r="I961" s="87"/>
    </row>
    <row r="962" spans="1:9" s="178" customFormat="1">
      <c r="A962" s="177"/>
      <c r="B962" s="86"/>
      <c r="C962" s="87"/>
      <c r="D962" s="87"/>
      <c r="E962" s="87"/>
      <c r="F962" s="87"/>
      <c r="G962" s="87"/>
      <c r="H962" s="87"/>
      <c r="I962" s="87"/>
    </row>
    <row r="963" spans="1:9" s="178" customFormat="1">
      <c r="A963" s="177"/>
      <c r="B963" s="86"/>
      <c r="C963" s="87"/>
      <c r="D963" s="87"/>
      <c r="E963" s="87"/>
      <c r="F963" s="87"/>
      <c r="G963" s="87"/>
      <c r="H963" s="87"/>
      <c r="I963" s="87"/>
    </row>
    <row r="964" spans="1:9" s="178" customFormat="1">
      <c r="A964" s="177"/>
      <c r="B964" s="86"/>
      <c r="C964" s="87"/>
      <c r="D964" s="87"/>
      <c r="E964" s="87"/>
      <c r="F964" s="87"/>
      <c r="G964" s="87"/>
      <c r="H964" s="87"/>
      <c r="I964" s="87"/>
    </row>
    <row r="965" spans="1:9" s="178" customFormat="1">
      <c r="A965" s="177"/>
      <c r="B965" s="86"/>
      <c r="C965" s="87"/>
      <c r="D965" s="87"/>
      <c r="E965" s="87"/>
      <c r="F965" s="87"/>
      <c r="G965" s="87"/>
      <c r="H965" s="87"/>
      <c r="I965" s="87"/>
    </row>
    <row r="966" spans="1:9" s="178" customFormat="1">
      <c r="A966" s="177"/>
      <c r="B966" s="86"/>
      <c r="C966" s="87"/>
      <c r="D966" s="87"/>
      <c r="E966" s="87"/>
      <c r="F966" s="87"/>
      <c r="G966" s="87"/>
      <c r="H966" s="87"/>
      <c r="I966" s="87"/>
    </row>
    <row r="967" spans="1:9" s="178" customFormat="1">
      <c r="A967" s="177"/>
      <c r="B967" s="86"/>
      <c r="C967" s="87"/>
      <c r="D967" s="87"/>
      <c r="E967" s="87"/>
      <c r="F967" s="87"/>
      <c r="G967" s="87"/>
      <c r="H967" s="87"/>
      <c r="I967" s="87"/>
    </row>
    <row r="968" spans="1:9" s="178" customFormat="1">
      <c r="A968" s="177"/>
      <c r="B968" s="86"/>
      <c r="C968" s="87"/>
      <c r="D968" s="87"/>
      <c r="E968" s="87"/>
      <c r="F968" s="87"/>
      <c r="G968" s="87"/>
      <c r="H968" s="87"/>
      <c r="I968" s="87"/>
    </row>
    <row r="969" spans="1:9" s="178" customFormat="1">
      <c r="A969" s="177"/>
      <c r="B969" s="86"/>
      <c r="C969" s="87"/>
      <c r="D969" s="87"/>
      <c r="E969" s="87"/>
      <c r="F969" s="87"/>
      <c r="G969" s="87"/>
      <c r="H969" s="87"/>
      <c r="I969" s="87"/>
    </row>
    <row r="970" spans="1:9" s="178" customFormat="1">
      <c r="A970" s="177"/>
      <c r="B970" s="86"/>
      <c r="C970" s="87"/>
      <c r="D970" s="87"/>
      <c r="E970" s="87"/>
      <c r="F970" s="87"/>
      <c r="G970" s="87"/>
      <c r="H970" s="87"/>
      <c r="I970" s="87"/>
    </row>
    <row r="971" spans="1:9" s="178" customFormat="1">
      <c r="A971" s="177"/>
      <c r="B971" s="86"/>
      <c r="C971" s="87"/>
      <c r="D971" s="87"/>
      <c r="E971" s="87"/>
      <c r="F971" s="87"/>
      <c r="G971" s="87"/>
      <c r="H971" s="87"/>
      <c r="I971" s="87"/>
    </row>
    <row r="972" spans="1:9" s="178" customFormat="1">
      <c r="A972" s="177"/>
      <c r="B972" s="86"/>
      <c r="C972" s="87"/>
      <c r="D972" s="87"/>
      <c r="E972" s="87"/>
      <c r="F972" s="87"/>
      <c r="G972" s="87"/>
      <c r="H972" s="87"/>
      <c r="I972" s="87"/>
    </row>
    <row r="973" spans="1:9" s="178" customFormat="1">
      <c r="A973" s="177"/>
      <c r="B973" s="86"/>
      <c r="C973" s="87"/>
      <c r="D973" s="87"/>
      <c r="E973" s="87"/>
      <c r="F973" s="87"/>
      <c r="G973" s="87"/>
      <c r="H973" s="87"/>
      <c r="I973" s="87"/>
    </row>
    <row r="974" spans="1:9" s="178" customFormat="1">
      <c r="A974" s="177"/>
      <c r="B974" s="86"/>
      <c r="C974" s="87"/>
      <c r="D974" s="87"/>
      <c r="E974" s="87"/>
      <c r="F974" s="87"/>
      <c r="G974" s="87"/>
      <c r="H974" s="87"/>
      <c r="I974" s="87"/>
    </row>
    <row r="975" spans="1:9" s="178" customFormat="1">
      <c r="A975" s="177"/>
      <c r="B975" s="86"/>
      <c r="C975" s="87"/>
      <c r="D975" s="87"/>
      <c r="E975" s="87"/>
      <c r="F975" s="87"/>
      <c r="G975" s="87"/>
      <c r="H975" s="87"/>
      <c r="I975" s="87"/>
    </row>
    <row r="976" spans="1:9" s="178" customFormat="1">
      <c r="A976" s="177"/>
      <c r="B976" s="86"/>
      <c r="C976" s="87"/>
      <c r="D976" s="87"/>
      <c r="E976" s="87"/>
      <c r="F976" s="87"/>
      <c r="G976" s="87"/>
      <c r="H976" s="87"/>
      <c r="I976" s="87"/>
    </row>
    <row r="977" spans="1:9" s="178" customFormat="1">
      <c r="A977" s="177"/>
      <c r="B977" s="86"/>
      <c r="C977" s="87"/>
      <c r="D977" s="87"/>
      <c r="E977" s="87"/>
      <c r="F977" s="87"/>
      <c r="G977" s="87"/>
      <c r="H977" s="87"/>
      <c r="I977" s="87"/>
    </row>
    <row r="978" spans="1:9" s="178" customFormat="1">
      <c r="A978" s="177"/>
      <c r="B978" s="86"/>
      <c r="C978" s="87"/>
      <c r="D978" s="87"/>
      <c r="E978" s="87"/>
      <c r="F978" s="87"/>
      <c r="G978" s="87"/>
      <c r="H978" s="87"/>
      <c r="I978" s="87"/>
    </row>
    <row r="979" spans="1:9" s="178" customFormat="1">
      <c r="A979" s="177"/>
      <c r="B979" s="86"/>
      <c r="C979" s="87"/>
      <c r="D979" s="87"/>
      <c r="E979" s="87"/>
      <c r="F979" s="87"/>
      <c r="G979" s="87"/>
      <c r="H979" s="87"/>
      <c r="I979" s="87"/>
    </row>
    <row r="980" spans="1:9" s="178" customFormat="1">
      <c r="A980" s="177"/>
      <c r="B980" s="86"/>
      <c r="C980" s="87"/>
      <c r="D980" s="87"/>
      <c r="E980" s="87"/>
      <c r="F980" s="87"/>
      <c r="G980" s="87"/>
      <c r="H980" s="87"/>
      <c r="I980" s="87"/>
    </row>
    <row r="981" spans="1:9" s="178" customFormat="1">
      <c r="A981" s="177"/>
      <c r="B981" s="86"/>
      <c r="C981" s="87"/>
      <c r="D981" s="87"/>
      <c r="E981" s="87"/>
      <c r="F981" s="87"/>
      <c r="G981" s="87"/>
      <c r="H981" s="87"/>
      <c r="I981" s="87"/>
    </row>
    <row r="982" spans="1:9" s="178" customFormat="1">
      <c r="A982" s="177"/>
      <c r="B982" s="86"/>
      <c r="C982" s="87"/>
      <c r="D982" s="87"/>
      <c r="E982" s="87"/>
      <c r="F982" s="87"/>
      <c r="G982" s="87"/>
      <c r="H982" s="87"/>
      <c r="I982" s="87"/>
    </row>
    <row r="983" spans="1:9" s="178" customFormat="1">
      <c r="A983" s="177"/>
      <c r="B983" s="86"/>
      <c r="C983" s="87"/>
      <c r="D983" s="87"/>
      <c r="E983" s="87"/>
      <c r="F983" s="87"/>
      <c r="G983" s="87"/>
      <c r="H983" s="87"/>
      <c r="I983" s="87"/>
    </row>
    <row r="984" spans="1:9" s="178" customFormat="1">
      <c r="A984" s="177"/>
      <c r="B984" s="86"/>
      <c r="C984" s="87"/>
      <c r="D984" s="87"/>
      <c r="E984" s="87"/>
      <c r="F984" s="87"/>
      <c r="G984" s="87"/>
      <c r="H984" s="87"/>
      <c r="I984" s="87"/>
    </row>
    <row r="985" spans="1:9" s="178" customFormat="1">
      <c r="A985" s="177"/>
      <c r="B985" s="86"/>
      <c r="C985" s="87"/>
      <c r="D985" s="87"/>
      <c r="E985" s="87"/>
      <c r="F985" s="87"/>
      <c r="G985" s="87"/>
      <c r="H985" s="87"/>
      <c r="I985" s="87"/>
    </row>
    <row r="986" spans="1:9" s="178" customFormat="1">
      <c r="A986" s="177"/>
      <c r="B986" s="86"/>
      <c r="C986" s="87"/>
      <c r="D986" s="87"/>
      <c r="E986" s="87"/>
      <c r="F986" s="87"/>
      <c r="G986" s="87"/>
      <c r="H986" s="87"/>
      <c r="I986" s="87"/>
    </row>
    <row r="987" spans="1:9" s="178" customFormat="1">
      <c r="A987" s="177"/>
      <c r="B987" s="86"/>
      <c r="C987" s="87"/>
      <c r="D987" s="87"/>
      <c r="E987" s="87"/>
      <c r="F987" s="87"/>
      <c r="G987" s="87"/>
      <c r="H987" s="87"/>
      <c r="I987" s="87"/>
    </row>
    <row r="988" spans="1:9" s="178" customFormat="1">
      <c r="A988" s="177"/>
      <c r="B988" s="86"/>
      <c r="C988" s="87"/>
      <c r="D988" s="87"/>
      <c r="E988" s="87"/>
      <c r="F988" s="87"/>
      <c r="G988" s="87"/>
      <c r="H988" s="87"/>
      <c r="I988" s="87"/>
    </row>
    <row r="989" spans="1:9" s="178" customFormat="1">
      <c r="A989" s="177"/>
      <c r="B989" s="86"/>
      <c r="C989" s="87"/>
      <c r="D989" s="87"/>
      <c r="E989" s="87"/>
      <c r="F989" s="87"/>
      <c r="G989" s="87"/>
      <c r="H989" s="87"/>
      <c r="I989" s="87"/>
    </row>
    <row r="990" spans="1:9" s="178" customFormat="1">
      <c r="A990" s="177"/>
      <c r="B990" s="86"/>
      <c r="C990" s="87"/>
      <c r="D990" s="87"/>
      <c r="E990" s="87"/>
      <c r="F990" s="87"/>
      <c r="G990" s="87"/>
      <c r="H990" s="87"/>
      <c r="I990" s="87"/>
    </row>
    <row r="991" spans="1:9" s="178" customFormat="1">
      <c r="A991" s="177"/>
      <c r="B991" s="86"/>
      <c r="C991" s="87"/>
      <c r="D991" s="87"/>
      <c r="E991" s="87"/>
      <c r="F991" s="87"/>
      <c r="G991" s="87"/>
      <c r="H991" s="87"/>
      <c r="I991" s="87"/>
    </row>
    <row r="992" spans="1:9" s="178" customFormat="1">
      <c r="A992" s="177"/>
      <c r="B992" s="86"/>
      <c r="C992" s="87"/>
      <c r="D992" s="87"/>
      <c r="E992" s="87"/>
      <c r="F992" s="87"/>
      <c r="G992" s="87"/>
      <c r="H992" s="87"/>
      <c r="I992" s="87"/>
    </row>
    <row r="993" spans="1:9" s="178" customFormat="1">
      <c r="A993" s="177"/>
      <c r="B993" s="86"/>
      <c r="C993" s="87"/>
      <c r="D993" s="87"/>
      <c r="E993" s="87"/>
      <c r="F993" s="87"/>
      <c r="G993" s="87"/>
      <c r="H993" s="87"/>
      <c r="I993" s="87"/>
    </row>
    <row r="994" spans="1:9" s="178" customFormat="1">
      <c r="A994" s="177"/>
      <c r="B994" s="86"/>
      <c r="C994" s="87"/>
      <c r="D994" s="87"/>
      <c r="E994" s="87"/>
      <c r="F994" s="87"/>
      <c r="G994" s="87"/>
      <c r="H994" s="87"/>
      <c r="I994" s="87"/>
    </row>
    <row r="995" spans="1:9" s="178" customFormat="1">
      <c r="A995" s="177"/>
      <c r="B995" s="86"/>
      <c r="C995" s="87"/>
      <c r="D995" s="87"/>
      <c r="E995" s="87"/>
      <c r="F995" s="87"/>
      <c r="G995" s="87"/>
      <c r="H995" s="87"/>
      <c r="I995" s="87"/>
    </row>
    <row r="996" spans="1:9" s="178" customFormat="1">
      <c r="A996" s="177"/>
      <c r="B996" s="86"/>
      <c r="C996" s="87"/>
      <c r="D996" s="87"/>
      <c r="E996" s="87"/>
      <c r="F996" s="87"/>
      <c r="G996" s="87"/>
      <c r="H996" s="87"/>
      <c r="I996" s="87"/>
    </row>
    <row r="997" spans="1:9" s="178" customFormat="1">
      <c r="A997" s="177"/>
      <c r="B997" s="86"/>
      <c r="C997" s="87"/>
      <c r="D997" s="87"/>
      <c r="E997" s="87"/>
      <c r="F997" s="87"/>
      <c r="G997" s="87"/>
      <c r="H997" s="87"/>
      <c r="I997" s="87"/>
    </row>
    <row r="998" spans="1:9" s="178" customFormat="1">
      <c r="A998" s="177"/>
      <c r="B998" s="86"/>
      <c r="C998" s="87"/>
      <c r="D998" s="87"/>
      <c r="E998" s="87"/>
      <c r="F998" s="87"/>
      <c r="G998" s="87"/>
      <c r="H998" s="87"/>
      <c r="I998" s="87"/>
    </row>
    <row r="999" spans="1:9" s="178" customFormat="1">
      <c r="A999" s="177"/>
      <c r="B999" s="86"/>
      <c r="C999" s="87"/>
      <c r="D999" s="87"/>
      <c r="E999" s="87"/>
      <c r="F999" s="87"/>
      <c r="G999" s="87"/>
      <c r="H999" s="87"/>
      <c r="I999" s="87"/>
    </row>
    <row r="1000" spans="1:9" s="178" customFormat="1">
      <c r="A1000" s="177"/>
      <c r="B1000" s="86"/>
      <c r="C1000" s="87"/>
      <c r="D1000" s="87"/>
      <c r="E1000" s="87"/>
      <c r="F1000" s="87"/>
      <c r="G1000" s="87"/>
      <c r="H1000" s="87"/>
      <c r="I1000" s="87"/>
    </row>
    <row r="1001" spans="1:9" s="178" customFormat="1">
      <c r="A1001" s="177"/>
      <c r="B1001" s="86"/>
      <c r="C1001" s="87"/>
      <c r="D1001" s="87"/>
      <c r="E1001" s="87"/>
      <c r="F1001" s="87"/>
      <c r="G1001" s="87"/>
      <c r="H1001" s="87"/>
      <c r="I1001" s="87"/>
    </row>
    <row r="1002" spans="1:9" s="178" customFormat="1">
      <c r="A1002" s="177"/>
      <c r="B1002" s="86"/>
      <c r="C1002" s="87"/>
      <c r="D1002" s="87"/>
      <c r="E1002" s="87"/>
      <c r="F1002" s="87"/>
      <c r="G1002" s="87"/>
      <c r="H1002" s="87"/>
      <c r="I1002" s="87"/>
    </row>
    <row r="1003" spans="1:9" s="178" customFormat="1">
      <c r="A1003" s="177"/>
      <c r="B1003" s="86"/>
      <c r="C1003" s="87"/>
      <c r="D1003" s="87"/>
      <c r="E1003" s="87"/>
      <c r="F1003" s="87"/>
      <c r="G1003" s="87"/>
      <c r="H1003" s="87"/>
      <c r="I1003" s="87"/>
    </row>
    <row r="1004" spans="1:9" s="178" customFormat="1">
      <c r="A1004" s="177"/>
      <c r="B1004" s="86"/>
      <c r="C1004" s="87"/>
      <c r="D1004" s="87"/>
      <c r="E1004" s="87"/>
      <c r="F1004" s="87"/>
      <c r="G1004" s="87"/>
      <c r="H1004" s="87"/>
      <c r="I1004" s="87"/>
    </row>
    <row r="1005" spans="1:9" s="178" customFormat="1">
      <c r="A1005" s="177"/>
      <c r="B1005" s="86"/>
      <c r="C1005" s="87"/>
      <c r="D1005" s="87"/>
      <c r="E1005" s="87"/>
      <c r="F1005" s="87"/>
      <c r="G1005" s="87"/>
      <c r="H1005" s="87"/>
      <c r="I1005" s="87"/>
    </row>
    <row r="1006" spans="1:9" s="178" customFormat="1">
      <c r="A1006" s="177"/>
      <c r="B1006" s="86"/>
      <c r="C1006" s="87"/>
      <c r="D1006" s="87"/>
      <c r="E1006" s="87"/>
      <c r="F1006" s="87"/>
      <c r="G1006" s="87"/>
      <c r="H1006" s="87"/>
      <c r="I1006" s="87"/>
    </row>
    <row r="1007" spans="1:9" s="178" customFormat="1">
      <c r="A1007" s="177"/>
      <c r="B1007" s="86"/>
      <c r="C1007" s="87"/>
      <c r="D1007" s="87"/>
      <c r="E1007" s="87"/>
      <c r="F1007" s="87"/>
      <c r="G1007" s="87"/>
      <c r="H1007" s="87"/>
      <c r="I1007" s="87"/>
    </row>
    <row r="1008" spans="1:9" s="178" customFormat="1">
      <c r="A1008" s="177"/>
      <c r="B1008" s="86"/>
      <c r="C1008" s="87"/>
      <c r="D1008" s="87"/>
      <c r="E1008" s="87"/>
      <c r="F1008" s="87"/>
      <c r="G1008" s="87"/>
      <c r="H1008" s="87"/>
      <c r="I1008" s="87"/>
    </row>
    <row r="1009" spans="1:9" s="178" customFormat="1">
      <c r="A1009" s="177"/>
      <c r="B1009" s="86"/>
      <c r="C1009" s="87"/>
      <c r="D1009" s="87"/>
      <c r="E1009" s="87"/>
      <c r="F1009" s="87"/>
      <c r="G1009" s="87"/>
      <c r="H1009" s="87"/>
      <c r="I1009" s="87"/>
    </row>
    <row r="1010" spans="1:9" s="178" customFormat="1">
      <c r="A1010" s="177"/>
      <c r="B1010" s="86"/>
      <c r="C1010" s="87"/>
      <c r="D1010" s="87"/>
      <c r="E1010" s="87"/>
      <c r="F1010" s="87"/>
      <c r="G1010" s="87"/>
      <c r="H1010" s="87"/>
      <c r="I1010" s="87"/>
    </row>
    <row r="1011" spans="1:9" s="178" customFormat="1">
      <c r="A1011" s="177"/>
      <c r="B1011" s="86"/>
      <c r="C1011" s="87"/>
      <c r="D1011" s="87"/>
      <c r="E1011" s="87"/>
      <c r="F1011" s="87"/>
      <c r="G1011" s="87"/>
      <c r="H1011" s="87"/>
      <c r="I1011" s="87"/>
    </row>
    <row r="1012" spans="1:9" s="178" customFormat="1">
      <c r="A1012" s="177"/>
      <c r="B1012" s="86"/>
      <c r="C1012" s="87"/>
      <c r="D1012" s="87"/>
      <c r="E1012" s="87"/>
      <c r="F1012" s="87"/>
      <c r="G1012" s="87"/>
      <c r="H1012" s="87"/>
      <c r="I1012" s="87"/>
    </row>
    <row r="1013" spans="1:9" s="178" customFormat="1">
      <c r="A1013" s="177"/>
      <c r="B1013" s="86"/>
      <c r="C1013" s="87"/>
      <c r="D1013" s="87"/>
      <c r="E1013" s="87"/>
      <c r="F1013" s="87"/>
      <c r="G1013" s="87"/>
      <c r="H1013" s="87"/>
      <c r="I1013" s="87"/>
    </row>
    <row r="1014" spans="1:9" s="178" customFormat="1">
      <c r="A1014" s="177"/>
      <c r="B1014" s="86"/>
      <c r="C1014" s="87"/>
      <c r="D1014" s="87"/>
      <c r="E1014" s="87"/>
      <c r="F1014" s="87"/>
      <c r="G1014" s="87"/>
      <c r="H1014" s="87"/>
      <c r="I1014" s="87"/>
    </row>
    <row r="1015" spans="1:9" s="178" customFormat="1">
      <c r="A1015" s="177"/>
      <c r="B1015" s="86"/>
      <c r="C1015" s="87"/>
      <c r="D1015" s="87"/>
      <c r="E1015" s="87"/>
      <c r="F1015" s="87"/>
      <c r="G1015" s="87"/>
      <c r="H1015" s="87"/>
      <c r="I1015" s="87"/>
    </row>
    <row r="1016" spans="1:9" s="178" customFormat="1">
      <c r="A1016" s="177"/>
      <c r="B1016" s="86"/>
      <c r="C1016" s="87"/>
      <c r="D1016" s="87"/>
      <c r="E1016" s="87"/>
      <c r="F1016" s="87"/>
      <c r="G1016" s="87"/>
      <c r="H1016" s="87"/>
      <c r="I1016" s="87"/>
    </row>
    <row r="1017" spans="1:9" s="178" customFormat="1">
      <c r="A1017" s="177"/>
      <c r="B1017" s="86"/>
      <c r="C1017" s="87"/>
      <c r="D1017" s="87"/>
      <c r="E1017" s="87"/>
      <c r="F1017" s="87"/>
      <c r="G1017" s="87"/>
      <c r="H1017" s="87"/>
      <c r="I1017" s="87"/>
    </row>
    <row r="1018" spans="1:9" s="178" customFormat="1">
      <c r="A1018" s="177"/>
      <c r="B1018" s="86"/>
      <c r="C1018" s="87"/>
      <c r="D1018" s="87"/>
      <c r="E1018" s="87"/>
      <c r="F1018" s="87"/>
      <c r="G1018" s="87"/>
      <c r="H1018" s="87"/>
      <c r="I1018" s="87"/>
    </row>
    <row r="1019" spans="1:9" s="178" customFormat="1">
      <c r="A1019" s="177"/>
      <c r="B1019" s="86"/>
      <c r="C1019" s="87"/>
      <c r="D1019" s="87"/>
      <c r="E1019" s="87"/>
      <c r="F1019" s="87"/>
      <c r="G1019" s="87"/>
      <c r="H1019" s="87"/>
      <c r="I1019" s="87"/>
    </row>
    <row r="1020" spans="1:9" s="178" customFormat="1">
      <c r="A1020" s="177"/>
      <c r="B1020" s="86"/>
      <c r="C1020" s="87"/>
      <c r="D1020" s="87"/>
      <c r="E1020" s="87"/>
      <c r="F1020" s="87"/>
      <c r="G1020" s="87"/>
      <c r="H1020" s="87"/>
      <c r="I1020" s="87"/>
    </row>
    <row r="1021" spans="1:9" s="178" customFormat="1">
      <c r="A1021" s="177"/>
      <c r="B1021" s="86"/>
      <c r="C1021" s="87"/>
      <c r="D1021" s="87"/>
      <c r="E1021" s="87"/>
      <c r="F1021" s="87"/>
      <c r="G1021" s="87"/>
      <c r="H1021" s="87"/>
      <c r="I1021" s="87"/>
    </row>
    <row r="1022" spans="1:9" s="178" customFormat="1">
      <c r="A1022" s="177"/>
      <c r="B1022" s="86"/>
      <c r="C1022" s="87"/>
      <c r="D1022" s="87"/>
      <c r="E1022" s="87"/>
      <c r="F1022" s="87"/>
      <c r="G1022" s="87"/>
      <c r="H1022" s="87"/>
      <c r="I1022" s="87"/>
    </row>
    <row r="1023" spans="1:9" s="178" customFormat="1">
      <c r="A1023" s="177"/>
      <c r="B1023" s="86"/>
      <c r="C1023" s="87"/>
      <c r="D1023" s="87"/>
      <c r="E1023" s="87"/>
      <c r="F1023" s="87"/>
      <c r="G1023" s="87"/>
      <c r="H1023" s="87"/>
      <c r="I1023" s="87"/>
    </row>
    <row r="1024" spans="1:9" s="178" customFormat="1">
      <c r="A1024" s="177"/>
      <c r="B1024" s="86"/>
      <c r="C1024" s="87"/>
      <c r="D1024" s="87"/>
      <c r="E1024" s="87"/>
      <c r="F1024" s="87"/>
      <c r="G1024" s="87"/>
      <c r="H1024" s="87"/>
      <c r="I1024" s="87"/>
    </row>
    <row r="1025" spans="1:9" s="178" customFormat="1">
      <c r="A1025" s="177"/>
      <c r="B1025" s="86"/>
      <c r="C1025" s="87"/>
      <c r="D1025" s="87"/>
      <c r="E1025" s="87"/>
      <c r="F1025" s="87"/>
      <c r="G1025" s="87"/>
      <c r="H1025" s="87"/>
      <c r="I1025" s="87"/>
    </row>
    <row r="1026" spans="1:9" s="178" customFormat="1">
      <c r="A1026" s="177"/>
      <c r="B1026" s="86"/>
      <c r="C1026" s="87"/>
      <c r="D1026" s="87"/>
      <c r="E1026" s="87"/>
      <c r="F1026" s="87"/>
      <c r="G1026" s="87"/>
      <c r="H1026" s="87"/>
      <c r="I1026" s="87"/>
    </row>
    <row r="1027" spans="1:9" s="178" customFormat="1">
      <c r="A1027" s="177"/>
      <c r="B1027" s="86"/>
      <c r="C1027" s="87"/>
      <c r="D1027" s="87"/>
      <c r="E1027" s="87"/>
      <c r="F1027" s="87"/>
      <c r="G1027" s="87"/>
      <c r="H1027" s="87"/>
      <c r="I1027" s="87"/>
    </row>
    <row r="1028" spans="1:9" s="178" customFormat="1">
      <c r="A1028" s="177"/>
      <c r="B1028" s="86"/>
      <c r="C1028" s="87"/>
      <c r="D1028" s="87"/>
      <c r="E1028" s="87"/>
      <c r="F1028" s="87"/>
      <c r="G1028" s="87"/>
      <c r="H1028" s="87"/>
      <c r="I1028" s="87"/>
    </row>
    <row r="1029" spans="1:9" s="178" customFormat="1">
      <c r="A1029" s="177"/>
      <c r="B1029" s="86"/>
      <c r="C1029" s="87"/>
      <c r="D1029" s="87"/>
      <c r="E1029" s="87"/>
      <c r="F1029" s="87"/>
      <c r="G1029" s="87"/>
      <c r="H1029" s="87"/>
      <c r="I1029" s="87"/>
    </row>
    <row r="1030" spans="1:9" s="178" customFormat="1">
      <c r="A1030" s="177"/>
      <c r="B1030" s="86"/>
      <c r="C1030" s="87"/>
      <c r="D1030" s="87"/>
      <c r="E1030" s="87"/>
      <c r="F1030" s="87"/>
      <c r="G1030" s="87"/>
      <c r="H1030" s="87"/>
      <c r="I1030" s="87"/>
    </row>
    <row r="1031" spans="1:9" s="178" customFormat="1">
      <c r="A1031" s="177"/>
      <c r="B1031" s="86"/>
      <c r="C1031" s="87"/>
      <c r="D1031" s="87"/>
      <c r="E1031" s="87"/>
      <c r="F1031" s="87"/>
      <c r="G1031" s="87"/>
      <c r="H1031" s="87"/>
      <c r="I1031" s="87"/>
    </row>
    <row r="1032" spans="1:9" s="178" customFormat="1">
      <c r="A1032" s="177"/>
      <c r="B1032" s="86"/>
      <c r="C1032" s="87"/>
      <c r="D1032" s="87"/>
      <c r="E1032" s="87"/>
      <c r="F1032" s="87"/>
      <c r="G1032" s="87"/>
      <c r="H1032" s="87"/>
      <c r="I1032" s="87"/>
    </row>
    <row r="1033" spans="1:9" s="178" customFormat="1">
      <c r="A1033" s="177"/>
      <c r="B1033" s="86"/>
      <c r="C1033" s="87"/>
      <c r="D1033" s="87"/>
      <c r="E1033" s="87"/>
      <c r="F1033" s="87"/>
      <c r="G1033" s="87"/>
      <c r="H1033" s="87"/>
      <c r="I1033" s="87"/>
    </row>
    <row r="1034" spans="1:9" s="178" customFormat="1">
      <c r="A1034" s="177"/>
      <c r="B1034" s="86"/>
      <c r="C1034" s="87"/>
      <c r="D1034" s="87"/>
      <c r="E1034" s="87"/>
      <c r="F1034" s="87"/>
      <c r="G1034" s="87"/>
      <c r="H1034" s="87"/>
      <c r="I1034" s="87"/>
    </row>
    <row r="1035" spans="1:9" s="178" customFormat="1">
      <c r="A1035" s="177"/>
      <c r="B1035" s="86"/>
      <c r="C1035" s="87"/>
      <c r="D1035" s="87"/>
      <c r="E1035" s="87"/>
      <c r="F1035" s="87"/>
      <c r="G1035" s="87"/>
      <c r="H1035" s="87"/>
      <c r="I1035" s="87"/>
    </row>
    <row r="1036" spans="1:9" s="178" customFormat="1">
      <c r="A1036" s="177"/>
      <c r="B1036" s="86"/>
      <c r="C1036" s="87"/>
      <c r="D1036" s="87"/>
      <c r="E1036" s="87"/>
      <c r="F1036" s="87"/>
      <c r="G1036" s="87"/>
      <c r="H1036" s="87"/>
      <c r="I1036" s="87"/>
    </row>
    <row r="1037" spans="1:9" s="178" customFormat="1">
      <c r="A1037" s="177"/>
      <c r="B1037" s="86"/>
      <c r="C1037" s="87"/>
      <c r="D1037" s="87"/>
      <c r="E1037" s="87"/>
      <c r="F1037" s="87"/>
      <c r="G1037" s="87"/>
      <c r="H1037" s="87"/>
      <c r="I1037" s="87"/>
    </row>
    <row r="1038" spans="1:9" s="178" customFormat="1">
      <c r="A1038" s="177"/>
      <c r="B1038" s="86"/>
      <c r="C1038" s="87"/>
      <c r="D1038" s="87"/>
      <c r="E1038" s="87"/>
      <c r="F1038" s="87"/>
      <c r="G1038" s="87"/>
      <c r="H1038" s="87"/>
      <c r="I1038" s="87"/>
    </row>
    <row r="1039" spans="1:9" s="178" customFormat="1">
      <c r="A1039" s="177"/>
      <c r="B1039" s="86"/>
      <c r="C1039" s="87"/>
      <c r="D1039" s="87"/>
      <c r="E1039" s="87"/>
      <c r="F1039" s="87"/>
      <c r="G1039" s="87"/>
      <c r="H1039" s="87"/>
      <c r="I1039" s="87"/>
    </row>
    <row r="1040" spans="1:9" s="178" customFormat="1">
      <c r="A1040" s="177"/>
      <c r="B1040" s="86"/>
      <c r="C1040" s="87"/>
      <c r="D1040" s="87"/>
      <c r="E1040" s="87"/>
      <c r="F1040" s="87"/>
      <c r="G1040" s="87"/>
      <c r="H1040" s="87"/>
      <c r="I1040" s="87"/>
    </row>
    <row r="1041" spans="1:9" s="178" customFormat="1">
      <c r="A1041" s="177"/>
      <c r="B1041" s="86"/>
      <c r="C1041" s="87"/>
      <c r="D1041" s="87"/>
      <c r="E1041" s="87"/>
      <c r="F1041" s="87"/>
      <c r="G1041" s="87"/>
      <c r="H1041" s="87"/>
      <c r="I1041" s="87"/>
    </row>
    <row r="1042" spans="1:9" s="178" customFormat="1">
      <c r="A1042" s="177"/>
      <c r="B1042" s="86"/>
      <c r="C1042" s="87"/>
      <c r="D1042" s="87"/>
      <c r="E1042" s="87"/>
      <c r="F1042" s="87"/>
      <c r="G1042" s="87"/>
      <c r="H1042" s="87"/>
      <c r="I1042" s="87"/>
    </row>
    <row r="1043" spans="1:9" s="178" customFormat="1">
      <c r="A1043" s="177"/>
      <c r="B1043" s="86"/>
      <c r="C1043" s="87"/>
      <c r="D1043" s="87"/>
      <c r="E1043" s="87"/>
      <c r="F1043" s="87"/>
      <c r="G1043" s="87"/>
      <c r="H1043" s="87"/>
      <c r="I1043" s="87"/>
    </row>
    <row r="1044" spans="1:9" s="178" customFormat="1">
      <c r="A1044" s="177"/>
      <c r="B1044" s="86"/>
      <c r="C1044" s="87"/>
      <c r="D1044" s="87"/>
      <c r="E1044" s="87"/>
      <c r="F1044" s="87"/>
      <c r="G1044" s="87"/>
      <c r="H1044" s="87"/>
      <c r="I1044" s="87"/>
    </row>
    <row r="1045" spans="1:9" s="178" customFormat="1">
      <c r="A1045" s="177"/>
      <c r="B1045" s="86"/>
      <c r="C1045" s="87"/>
      <c r="D1045" s="87"/>
      <c r="E1045" s="87"/>
      <c r="F1045" s="87"/>
      <c r="G1045" s="87"/>
      <c r="H1045" s="87"/>
      <c r="I1045" s="87"/>
    </row>
    <row r="1046" spans="1:9" s="178" customFormat="1">
      <c r="A1046" s="177"/>
      <c r="B1046" s="86"/>
      <c r="C1046" s="87"/>
      <c r="D1046" s="87"/>
      <c r="E1046" s="87"/>
      <c r="F1046" s="87"/>
      <c r="G1046" s="87"/>
      <c r="H1046" s="87"/>
      <c r="I1046" s="87"/>
    </row>
    <row r="1047" spans="1:9" s="178" customFormat="1">
      <c r="A1047" s="177"/>
      <c r="B1047" s="86"/>
      <c r="C1047" s="87"/>
      <c r="D1047" s="87"/>
      <c r="E1047" s="87"/>
      <c r="F1047" s="87"/>
      <c r="G1047" s="87"/>
      <c r="H1047" s="87"/>
      <c r="I1047" s="87"/>
    </row>
    <row r="1048" spans="1:9" s="178" customFormat="1">
      <c r="A1048" s="177"/>
      <c r="B1048" s="86"/>
      <c r="C1048" s="87"/>
      <c r="D1048" s="87"/>
      <c r="E1048" s="87"/>
      <c r="F1048" s="87"/>
      <c r="G1048" s="87"/>
      <c r="H1048" s="87"/>
      <c r="I1048" s="87"/>
    </row>
    <row r="1049" spans="1:9" s="178" customFormat="1">
      <c r="A1049" s="177"/>
      <c r="B1049" s="86"/>
      <c r="C1049" s="87"/>
      <c r="D1049" s="87"/>
      <c r="E1049" s="87"/>
      <c r="F1049" s="87"/>
      <c r="G1049" s="87"/>
      <c r="H1049" s="87"/>
      <c r="I1049" s="87"/>
    </row>
    <row r="1050" spans="1:9" s="178" customFormat="1">
      <c r="A1050" s="177"/>
      <c r="B1050" s="86"/>
      <c r="C1050" s="87"/>
      <c r="D1050" s="87"/>
      <c r="E1050" s="87"/>
      <c r="F1050" s="87"/>
      <c r="G1050" s="87"/>
      <c r="H1050" s="87"/>
      <c r="I1050" s="87"/>
    </row>
    <row r="1051" spans="1:9" s="178" customFormat="1">
      <c r="A1051" s="177"/>
      <c r="B1051" s="86"/>
      <c r="C1051" s="87"/>
      <c r="D1051" s="87"/>
      <c r="E1051" s="87"/>
      <c r="F1051" s="87"/>
      <c r="G1051" s="87"/>
      <c r="H1051" s="87"/>
      <c r="I1051" s="87"/>
    </row>
    <row r="1052" spans="1:9" s="178" customFormat="1">
      <c r="A1052" s="177"/>
      <c r="B1052" s="86"/>
      <c r="C1052" s="87"/>
      <c r="D1052" s="87"/>
      <c r="E1052" s="87"/>
      <c r="F1052" s="87"/>
      <c r="G1052" s="87"/>
      <c r="H1052" s="87"/>
      <c r="I1052" s="87"/>
    </row>
    <row r="1053" spans="1:9" s="178" customFormat="1">
      <c r="A1053" s="177"/>
      <c r="B1053" s="86"/>
      <c r="C1053" s="87"/>
      <c r="D1053" s="87"/>
      <c r="E1053" s="87"/>
      <c r="F1053" s="87"/>
      <c r="G1053" s="87"/>
      <c r="H1053" s="87"/>
      <c r="I1053" s="87"/>
    </row>
    <row r="1054" spans="1:9" s="178" customFormat="1">
      <c r="A1054" s="177"/>
      <c r="B1054" s="86"/>
      <c r="C1054" s="87"/>
      <c r="D1054" s="87"/>
      <c r="E1054" s="87"/>
      <c r="F1054" s="87"/>
      <c r="G1054" s="87"/>
      <c r="H1054" s="87"/>
      <c r="I1054" s="87"/>
    </row>
    <row r="1055" spans="1:9" s="178" customFormat="1">
      <c r="A1055" s="177"/>
      <c r="B1055" s="86"/>
      <c r="C1055" s="87"/>
      <c r="D1055" s="87"/>
      <c r="E1055" s="87"/>
      <c r="F1055" s="87"/>
      <c r="G1055" s="87"/>
      <c r="H1055" s="87"/>
      <c r="I1055" s="87"/>
    </row>
    <row r="1056" spans="1:9" s="178" customFormat="1">
      <c r="A1056" s="177"/>
      <c r="B1056" s="86"/>
      <c r="C1056" s="87"/>
      <c r="D1056" s="87"/>
      <c r="E1056" s="87"/>
      <c r="F1056" s="87"/>
      <c r="G1056" s="87"/>
      <c r="H1056" s="87"/>
      <c r="I1056" s="87"/>
    </row>
    <row r="1057" spans="1:9" s="178" customFormat="1">
      <c r="A1057" s="177"/>
      <c r="B1057" s="86"/>
      <c r="C1057" s="87"/>
      <c r="D1057" s="87"/>
      <c r="E1057" s="87"/>
      <c r="F1057" s="87"/>
      <c r="G1057" s="87"/>
      <c r="H1057" s="87"/>
      <c r="I1057" s="87"/>
    </row>
    <row r="1058" spans="1:9" s="178" customFormat="1">
      <c r="A1058" s="177"/>
      <c r="B1058" s="86"/>
      <c r="C1058" s="87"/>
      <c r="D1058" s="87"/>
      <c r="E1058" s="87"/>
      <c r="F1058" s="87"/>
      <c r="G1058" s="87"/>
      <c r="H1058" s="87"/>
      <c r="I1058" s="87"/>
    </row>
    <row r="1059" spans="1:9" s="178" customFormat="1">
      <c r="A1059" s="177"/>
      <c r="B1059" s="86"/>
      <c r="C1059" s="87"/>
      <c r="D1059" s="87"/>
      <c r="E1059" s="87"/>
      <c r="F1059" s="87"/>
      <c r="G1059" s="87"/>
      <c r="H1059" s="87"/>
      <c r="I1059" s="87"/>
    </row>
    <row r="1060" spans="1:9" s="178" customFormat="1">
      <c r="A1060" s="177"/>
      <c r="B1060" s="86"/>
      <c r="C1060" s="87"/>
      <c r="D1060" s="87"/>
      <c r="E1060" s="87"/>
      <c r="F1060" s="87"/>
      <c r="G1060" s="87"/>
      <c r="H1060" s="87"/>
      <c r="I1060" s="87"/>
    </row>
    <row r="1061" spans="1:9" s="178" customFormat="1">
      <c r="A1061" s="177"/>
      <c r="B1061" s="86"/>
      <c r="C1061" s="87"/>
      <c r="D1061" s="87"/>
      <c r="E1061" s="87"/>
      <c r="F1061" s="87"/>
      <c r="G1061" s="87"/>
      <c r="H1061" s="87"/>
      <c r="I1061" s="87"/>
    </row>
    <row r="1062" spans="1:9" s="178" customFormat="1">
      <c r="A1062" s="177"/>
      <c r="B1062" s="86"/>
      <c r="C1062" s="87"/>
      <c r="D1062" s="87"/>
      <c r="E1062" s="87"/>
      <c r="F1062" s="87"/>
      <c r="G1062" s="87"/>
      <c r="H1062" s="87"/>
      <c r="I1062" s="87"/>
    </row>
    <row r="1063" spans="1:9" s="178" customFormat="1">
      <c r="A1063" s="177"/>
      <c r="B1063" s="86"/>
      <c r="C1063" s="87"/>
      <c r="D1063" s="87"/>
      <c r="E1063" s="87"/>
      <c r="F1063" s="87"/>
      <c r="G1063" s="87"/>
      <c r="H1063" s="87"/>
      <c r="I1063" s="87"/>
    </row>
    <row r="1064" spans="1:9" s="178" customFormat="1">
      <c r="A1064" s="177"/>
      <c r="B1064" s="86"/>
      <c r="C1064" s="87"/>
      <c r="D1064" s="87"/>
      <c r="E1064" s="87"/>
      <c r="F1064" s="87"/>
      <c r="G1064" s="87"/>
      <c r="H1064" s="87"/>
      <c r="I1064" s="87"/>
    </row>
    <row r="1065" spans="1:9" s="178" customFormat="1">
      <c r="A1065" s="177"/>
      <c r="B1065" s="86"/>
      <c r="C1065" s="87"/>
      <c r="D1065" s="87"/>
      <c r="E1065" s="87"/>
      <c r="F1065" s="87"/>
      <c r="G1065" s="87"/>
      <c r="H1065" s="87"/>
      <c r="I1065" s="87"/>
    </row>
    <row r="1066" spans="1:9" s="178" customFormat="1">
      <c r="A1066" s="177"/>
      <c r="B1066" s="86"/>
      <c r="C1066" s="87"/>
      <c r="D1066" s="87"/>
      <c r="E1066" s="87"/>
      <c r="F1066" s="87"/>
      <c r="G1066" s="87"/>
      <c r="H1066" s="87"/>
      <c r="I1066" s="87"/>
    </row>
    <row r="1067" spans="1:9" s="178" customFormat="1">
      <c r="A1067" s="177"/>
      <c r="B1067" s="86"/>
      <c r="C1067" s="87"/>
      <c r="D1067" s="87"/>
      <c r="E1067" s="87"/>
      <c r="F1067" s="87"/>
      <c r="G1067" s="87"/>
      <c r="H1067" s="87"/>
      <c r="I1067" s="87"/>
    </row>
    <row r="1068" spans="1:9" s="178" customFormat="1">
      <c r="A1068" s="177"/>
      <c r="B1068" s="86"/>
      <c r="C1068" s="87"/>
      <c r="D1068" s="87"/>
      <c r="E1068" s="87"/>
      <c r="F1068" s="87"/>
      <c r="G1068" s="87"/>
      <c r="H1068" s="87"/>
      <c r="I1068" s="87"/>
    </row>
    <row r="1069" spans="1:9" s="178" customFormat="1">
      <c r="A1069" s="177"/>
      <c r="B1069" s="86"/>
      <c r="C1069" s="87"/>
      <c r="D1069" s="87"/>
      <c r="E1069" s="87"/>
      <c r="F1069" s="87"/>
      <c r="G1069" s="87"/>
      <c r="H1069" s="87"/>
      <c r="I1069" s="87"/>
    </row>
    <row r="1070" spans="1:9" s="178" customFormat="1">
      <c r="A1070" s="177"/>
      <c r="B1070" s="86"/>
      <c r="C1070" s="87"/>
      <c r="D1070" s="87"/>
      <c r="E1070" s="87"/>
      <c r="F1070" s="87"/>
      <c r="G1070" s="87"/>
      <c r="H1070" s="87"/>
      <c r="I1070" s="87"/>
    </row>
    <row r="1071" spans="1:9" s="178" customFormat="1">
      <c r="A1071" s="177"/>
      <c r="B1071" s="86"/>
      <c r="C1071" s="87"/>
      <c r="D1071" s="87"/>
      <c r="E1071" s="87"/>
      <c r="F1071" s="87"/>
      <c r="G1071" s="87"/>
      <c r="H1071" s="87"/>
      <c r="I1071" s="87"/>
    </row>
    <row r="1072" spans="1:9" s="178" customFormat="1">
      <c r="A1072" s="177"/>
      <c r="B1072" s="86"/>
      <c r="C1072" s="87"/>
      <c r="D1072" s="87"/>
      <c r="E1072" s="87"/>
      <c r="F1072" s="87"/>
      <c r="G1072" s="87"/>
      <c r="H1072" s="87"/>
      <c r="I1072" s="87"/>
    </row>
    <row r="1073" spans="1:9" s="178" customFormat="1">
      <c r="A1073" s="177"/>
      <c r="B1073" s="86"/>
      <c r="C1073" s="87"/>
      <c r="D1073" s="87"/>
      <c r="E1073" s="87"/>
      <c r="F1073" s="87"/>
      <c r="G1073" s="87"/>
      <c r="H1073" s="87"/>
      <c r="I1073" s="87"/>
    </row>
    <row r="1074" spans="1:9" s="178" customFormat="1">
      <c r="A1074" s="177"/>
      <c r="B1074" s="86"/>
      <c r="C1074" s="87"/>
      <c r="D1074" s="87"/>
      <c r="E1074" s="87"/>
      <c r="F1074" s="87"/>
      <c r="G1074" s="87"/>
      <c r="H1074" s="87"/>
      <c r="I1074" s="87"/>
    </row>
    <row r="1075" spans="1:9" s="178" customFormat="1">
      <c r="A1075" s="177"/>
      <c r="B1075" s="86"/>
      <c r="C1075" s="87"/>
      <c r="D1075" s="87"/>
      <c r="E1075" s="87"/>
      <c r="F1075" s="87"/>
      <c r="G1075" s="87"/>
      <c r="H1075" s="87"/>
      <c r="I1075" s="87"/>
    </row>
    <row r="1076" spans="1:9" s="178" customFormat="1">
      <c r="A1076" s="177"/>
      <c r="B1076" s="86"/>
      <c r="C1076" s="87"/>
      <c r="D1076" s="87"/>
      <c r="E1076" s="87"/>
      <c r="F1076" s="87"/>
      <c r="G1076" s="87"/>
      <c r="H1076" s="87"/>
      <c r="I1076" s="87"/>
    </row>
    <row r="1077" spans="1:9" s="178" customFormat="1">
      <c r="A1077" s="177"/>
      <c r="B1077" s="86"/>
      <c r="C1077" s="87"/>
      <c r="D1077" s="87"/>
      <c r="E1077" s="87"/>
      <c r="F1077" s="87"/>
      <c r="G1077" s="87"/>
      <c r="H1077" s="87"/>
      <c r="I1077" s="87"/>
    </row>
    <row r="1078" spans="1:9" s="178" customFormat="1">
      <c r="A1078" s="177"/>
      <c r="B1078" s="86"/>
      <c r="C1078" s="87"/>
      <c r="D1078" s="87"/>
      <c r="E1078" s="87"/>
      <c r="F1078" s="87"/>
      <c r="G1078" s="87"/>
      <c r="H1078" s="87"/>
      <c r="I1078" s="87"/>
    </row>
    <row r="1079" spans="1:9" s="178" customFormat="1">
      <c r="A1079" s="177"/>
      <c r="B1079" s="86"/>
      <c r="C1079" s="87"/>
      <c r="D1079" s="87"/>
      <c r="E1079" s="87"/>
      <c r="F1079" s="87"/>
      <c r="G1079" s="87"/>
      <c r="H1079" s="87"/>
      <c r="I1079" s="87"/>
    </row>
    <row r="1080" spans="1:9" s="178" customFormat="1">
      <c r="A1080" s="177"/>
      <c r="B1080" s="86"/>
      <c r="C1080" s="87"/>
      <c r="D1080" s="87"/>
      <c r="E1080" s="87"/>
      <c r="F1080" s="87"/>
      <c r="G1080" s="87"/>
      <c r="H1080" s="87"/>
      <c r="I1080" s="87"/>
    </row>
    <row r="1081" spans="1:9" s="178" customFormat="1">
      <c r="A1081" s="177"/>
      <c r="B1081" s="86"/>
      <c r="C1081" s="87"/>
      <c r="D1081" s="87"/>
      <c r="E1081" s="87"/>
      <c r="F1081" s="87"/>
      <c r="G1081" s="87"/>
      <c r="H1081" s="87"/>
      <c r="I1081" s="87"/>
    </row>
    <row r="1082" spans="1:9" s="178" customFormat="1">
      <c r="A1082" s="177"/>
      <c r="B1082" s="86"/>
      <c r="C1082" s="87"/>
      <c r="D1082" s="87"/>
      <c r="E1082" s="87"/>
      <c r="F1082" s="87"/>
      <c r="G1082" s="87"/>
      <c r="H1082" s="87"/>
      <c r="I1082" s="87"/>
    </row>
    <row r="1083" spans="1:9" s="178" customFormat="1">
      <c r="A1083" s="177"/>
      <c r="B1083" s="86"/>
      <c r="C1083" s="87"/>
      <c r="D1083" s="87"/>
      <c r="E1083" s="87"/>
      <c r="F1083" s="87"/>
      <c r="G1083" s="87"/>
      <c r="H1083" s="87"/>
      <c r="I1083" s="87"/>
    </row>
    <row r="1084" spans="1:9" s="178" customFormat="1">
      <c r="A1084" s="177"/>
      <c r="B1084" s="86"/>
      <c r="C1084" s="87"/>
      <c r="D1084" s="87"/>
      <c r="E1084" s="87"/>
      <c r="F1084" s="87"/>
      <c r="G1084" s="87"/>
      <c r="H1084" s="87"/>
      <c r="I1084" s="87"/>
    </row>
    <row r="1085" spans="1:9" s="178" customFormat="1">
      <c r="A1085" s="177"/>
      <c r="B1085" s="86"/>
      <c r="C1085" s="87"/>
      <c r="D1085" s="87"/>
      <c r="E1085" s="87"/>
      <c r="F1085" s="87"/>
      <c r="G1085" s="87"/>
      <c r="H1085" s="87"/>
      <c r="I1085" s="87"/>
    </row>
    <row r="1086" spans="1:9" s="178" customFormat="1">
      <c r="A1086" s="177"/>
      <c r="B1086" s="86"/>
      <c r="C1086" s="87"/>
      <c r="D1086" s="87"/>
      <c r="E1086" s="87"/>
      <c r="F1086" s="87"/>
      <c r="G1086" s="87"/>
      <c r="H1086" s="87"/>
      <c r="I1086" s="87"/>
    </row>
    <row r="1087" spans="1:9" s="178" customFormat="1">
      <c r="A1087" s="177"/>
      <c r="B1087" s="86"/>
      <c r="C1087" s="87"/>
      <c r="D1087" s="87"/>
      <c r="E1087" s="87"/>
      <c r="F1087" s="87"/>
      <c r="G1087" s="87"/>
      <c r="H1087" s="87"/>
      <c r="I1087" s="87"/>
    </row>
    <row r="1088" spans="1:9" s="178" customFormat="1">
      <c r="A1088" s="177"/>
      <c r="B1088" s="86"/>
      <c r="C1088" s="87"/>
      <c r="D1088" s="87"/>
      <c r="E1088" s="87"/>
      <c r="F1088" s="87"/>
      <c r="G1088" s="87"/>
      <c r="H1088" s="87"/>
      <c r="I1088" s="87"/>
    </row>
    <row r="1089" spans="1:9" s="178" customFormat="1">
      <c r="A1089" s="177"/>
      <c r="B1089" s="86"/>
      <c r="C1089" s="87"/>
      <c r="D1089" s="87"/>
      <c r="E1089" s="87"/>
      <c r="F1089" s="87"/>
      <c r="G1089" s="87"/>
      <c r="H1089" s="87"/>
      <c r="I1089" s="87"/>
    </row>
    <row r="1090" spans="1:9" s="178" customFormat="1">
      <c r="A1090" s="177"/>
      <c r="B1090" s="86"/>
      <c r="C1090" s="87"/>
      <c r="D1090" s="87"/>
      <c r="E1090" s="87"/>
      <c r="F1090" s="87"/>
      <c r="G1090" s="87"/>
      <c r="H1090" s="87"/>
      <c r="I1090" s="87"/>
    </row>
    <row r="1091" spans="1:9" s="178" customFormat="1">
      <c r="A1091" s="177"/>
      <c r="B1091" s="86"/>
      <c r="C1091" s="87"/>
      <c r="D1091" s="87"/>
      <c r="E1091" s="87"/>
      <c r="F1091" s="87"/>
      <c r="G1091" s="87"/>
      <c r="H1091" s="87"/>
      <c r="I1091" s="87"/>
    </row>
    <row r="1092" spans="1:9" s="178" customFormat="1">
      <c r="A1092" s="177"/>
      <c r="B1092" s="86"/>
      <c r="C1092" s="87"/>
      <c r="D1092" s="87"/>
      <c r="E1092" s="87"/>
      <c r="F1092" s="87"/>
      <c r="G1092" s="87"/>
      <c r="H1092" s="87"/>
      <c r="I1092" s="87"/>
    </row>
    <row r="1093" spans="1:9" s="178" customFormat="1">
      <c r="A1093" s="177"/>
      <c r="B1093" s="86"/>
      <c r="C1093" s="87"/>
      <c r="D1093" s="87"/>
      <c r="E1093" s="87"/>
      <c r="F1093" s="87"/>
      <c r="G1093" s="87"/>
      <c r="H1093" s="87"/>
      <c r="I1093" s="87"/>
    </row>
    <row r="1094" spans="1:9" s="178" customFormat="1">
      <c r="A1094" s="177"/>
      <c r="B1094" s="86"/>
      <c r="C1094" s="87"/>
      <c r="D1094" s="87"/>
      <c r="E1094" s="87"/>
      <c r="F1094" s="87"/>
      <c r="G1094" s="87"/>
      <c r="H1094" s="87"/>
      <c r="I1094" s="87"/>
    </row>
    <row r="1095" spans="1:9" s="178" customFormat="1">
      <c r="A1095" s="177"/>
      <c r="B1095" s="86"/>
      <c r="C1095" s="87"/>
      <c r="D1095" s="87"/>
      <c r="E1095" s="87"/>
      <c r="F1095" s="87"/>
      <c r="G1095" s="87"/>
      <c r="H1095" s="87"/>
      <c r="I1095" s="87"/>
    </row>
    <row r="1096" spans="1:9" s="178" customFormat="1">
      <c r="A1096" s="177"/>
      <c r="B1096" s="86"/>
      <c r="C1096" s="87"/>
      <c r="D1096" s="87"/>
      <c r="E1096" s="87"/>
      <c r="F1096" s="87"/>
      <c r="G1096" s="87"/>
      <c r="H1096" s="87"/>
      <c r="I1096" s="87"/>
    </row>
    <row r="1097" spans="1:9" s="178" customFormat="1">
      <c r="A1097" s="177"/>
      <c r="B1097" s="86"/>
      <c r="C1097" s="87"/>
      <c r="D1097" s="87"/>
      <c r="E1097" s="87"/>
      <c r="F1097" s="87"/>
      <c r="G1097" s="87"/>
      <c r="H1097" s="87"/>
      <c r="I1097" s="87"/>
    </row>
    <row r="1098" spans="1:9" s="178" customFormat="1">
      <c r="A1098" s="177"/>
      <c r="B1098" s="86"/>
      <c r="C1098" s="87"/>
      <c r="D1098" s="87"/>
      <c r="E1098" s="87"/>
      <c r="F1098" s="87"/>
      <c r="G1098" s="87"/>
      <c r="H1098" s="87"/>
      <c r="I1098" s="87"/>
    </row>
    <row r="1099" spans="1:9" s="178" customFormat="1">
      <c r="A1099" s="177"/>
      <c r="B1099" s="86"/>
      <c r="C1099" s="87"/>
      <c r="D1099" s="87"/>
      <c r="E1099" s="87"/>
      <c r="F1099" s="87"/>
      <c r="G1099" s="87"/>
      <c r="H1099" s="87"/>
      <c r="I1099" s="87"/>
    </row>
    <row r="1100" spans="1:9" s="178" customFormat="1">
      <c r="A1100" s="177"/>
      <c r="B1100" s="86"/>
      <c r="C1100" s="87"/>
      <c r="D1100" s="87"/>
      <c r="E1100" s="87"/>
      <c r="F1100" s="87"/>
      <c r="G1100" s="87"/>
      <c r="H1100" s="87"/>
      <c r="I1100" s="87"/>
    </row>
    <row r="1101" spans="1:9" s="178" customFormat="1">
      <c r="A1101" s="177"/>
      <c r="B1101" s="86"/>
      <c r="C1101" s="87"/>
      <c r="D1101" s="87"/>
      <c r="E1101" s="87"/>
      <c r="F1101" s="87"/>
      <c r="G1101" s="87"/>
      <c r="H1101" s="87"/>
      <c r="I1101" s="87"/>
    </row>
    <row r="1102" spans="1:9" s="178" customFormat="1">
      <c r="A1102" s="177"/>
      <c r="B1102" s="86"/>
      <c r="C1102" s="87"/>
      <c r="D1102" s="87"/>
      <c r="E1102" s="87"/>
      <c r="F1102" s="87"/>
      <c r="G1102" s="87"/>
      <c r="H1102" s="87"/>
      <c r="I1102" s="87"/>
    </row>
    <row r="1103" spans="1:9" s="178" customFormat="1">
      <c r="A1103" s="177"/>
      <c r="B1103" s="86"/>
      <c r="C1103" s="87"/>
      <c r="D1103" s="87"/>
      <c r="E1103" s="87"/>
      <c r="F1103" s="87"/>
      <c r="G1103" s="87"/>
      <c r="H1103" s="87"/>
      <c r="I1103" s="87"/>
    </row>
    <row r="1104" spans="1:9" s="178" customFormat="1">
      <c r="A1104" s="177"/>
      <c r="B1104" s="86"/>
      <c r="C1104" s="87"/>
      <c r="D1104" s="87"/>
      <c r="E1104" s="87"/>
      <c r="F1104" s="87"/>
      <c r="G1104" s="87"/>
      <c r="H1104" s="87"/>
      <c r="I1104" s="87"/>
    </row>
    <row r="1105" spans="1:9" s="178" customFormat="1">
      <c r="A1105" s="177"/>
      <c r="B1105" s="86"/>
      <c r="C1105" s="87"/>
      <c r="D1105" s="87"/>
      <c r="E1105" s="87"/>
      <c r="F1105" s="87"/>
      <c r="G1105" s="87"/>
      <c r="H1105" s="87"/>
      <c r="I1105" s="87"/>
    </row>
    <row r="1106" spans="1:9" s="178" customFormat="1">
      <c r="A1106" s="177"/>
      <c r="B1106" s="86"/>
      <c r="C1106" s="87"/>
      <c r="D1106" s="87"/>
      <c r="E1106" s="87"/>
      <c r="F1106" s="87"/>
      <c r="G1106" s="87"/>
      <c r="H1106" s="87"/>
      <c r="I1106" s="87"/>
    </row>
    <row r="1107" spans="1:9" s="178" customFormat="1">
      <c r="A1107" s="177"/>
      <c r="B1107" s="86"/>
      <c r="C1107" s="87"/>
      <c r="D1107" s="87"/>
      <c r="E1107" s="87"/>
      <c r="F1107" s="87"/>
      <c r="G1107" s="87"/>
      <c r="H1107" s="87"/>
      <c r="I1107" s="87"/>
    </row>
    <row r="1108" spans="1:9" s="178" customFormat="1">
      <c r="A1108" s="177"/>
      <c r="B1108" s="86"/>
      <c r="C1108" s="87"/>
      <c r="D1108" s="87"/>
      <c r="E1108" s="87"/>
      <c r="F1108" s="87"/>
      <c r="G1108" s="87"/>
      <c r="H1108" s="87"/>
      <c r="I1108" s="87"/>
    </row>
    <row r="1109" spans="1:9" s="178" customFormat="1">
      <c r="A1109" s="177"/>
      <c r="B1109" s="86"/>
      <c r="C1109" s="87"/>
      <c r="D1109" s="87"/>
      <c r="E1109" s="87"/>
      <c r="F1109" s="87"/>
      <c r="G1109" s="87"/>
      <c r="H1109" s="87"/>
      <c r="I1109" s="87"/>
    </row>
    <row r="1110" spans="1:9" s="178" customFormat="1">
      <c r="A1110" s="177"/>
      <c r="B1110" s="86"/>
      <c r="C1110" s="87"/>
      <c r="D1110" s="87"/>
      <c r="E1110" s="87"/>
      <c r="F1110" s="87"/>
      <c r="G1110" s="87"/>
      <c r="H1110" s="87"/>
      <c r="I1110" s="87"/>
    </row>
    <row r="1111" spans="1:9" s="178" customFormat="1">
      <c r="A1111" s="177"/>
      <c r="B1111" s="86"/>
      <c r="C1111" s="87"/>
      <c r="D1111" s="87"/>
      <c r="E1111" s="87"/>
      <c r="F1111" s="87"/>
      <c r="G1111" s="87"/>
      <c r="H1111" s="87"/>
      <c r="I1111" s="87"/>
    </row>
    <row r="1112" spans="1:9" s="178" customFormat="1">
      <c r="A1112" s="177"/>
      <c r="B1112" s="86"/>
      <c r="C1112" s="87"/>
      <c r="D1112" s="87"/>
      <c r="E1112" s="87"/>
      <c r="F1112" s="87"/>
      <c r="G1112" s="87"/>
      <c r="H1112" s="87"/>
      <c r="I1112" s="87"/>
    </row>
    <row r="1113" spans="1:9" s="178" customFormat="1">
      <c r="A1113" s="177"/>
      <c r="B1113" s="86"/>
      <c r="C1113" s="87"/>
      <c r="D1113" s="87"/>
      <c r="E1113" s="87"/>
      <c r="F1113" s="87"/>
      <c r="G1113" s="87"/>
      <c r="H1113" s="87"/>
      <c r="I1113" s="87"/>
    </row>
    <row r="1114" spans="1:9" s="178" customFormat="1">
      <c r="A1114" s="177"/>
      <c r="B1114" s="86"/>
      <c r="C1114" s="87"/>
      <c r="D1114" s="87"/>
      <c r="E1114" s="87"/>
      <c r="F1114" s="87"/>
      <c r="G1114" s="87"/>
      <c r="H1114" s="87"/>
      <c r="I1114" s="87"/>
    </row>
    <row r="1115" spans="1:9" s="178" customFormat="1">
      <c r="A1115" s="177"/>
      <c r="B1115" s="86"/>
      <c r="C1115" s="87"/>
      <c r="D1115" s="87"/>
      <c r="E1115" s="87"/>
      <c r="F1115" s="87"/>
      <c r="G1115" s="87"/>
      <c r="H1115" s="87"/>
      <c r="I1115" s="87"/>
    </row>
    <row r="1116" spans="1:9" s="178" customFormat="1">
      <c r="A1116" s="177"/>
      <c r="B1116" s="86"/>
      <c r="C1116" s="87"/>
      <c r="D1116" s="87"/>
      <c r="E1116" s="87"/>
      <c r="F1116" s="87"/>
      <c r="G1116" s="87"/>
      <c r="H1116" s="87"/>
      <c r="I1116" s="87"/>
    </row>
    <row r="1117" spans="1:9" s="178" customFormat="1">
      <c r="A1117" s="177"/>
      <c r="B1117" s="86"/>
      <c r="C1117" s="87"/>
      <c r="D1117" s="87"/>
      <c r="E1117" s="87"/>
      <c r="F1117" s="87"/>
      <c r="G1117" s="87"/>
      <c r="H1117" s="87"/>
      <c r="I1117" s="87"/>
    </row>
    <row r="1118" spans="1:9" s="178" customFormat="1">
      <c r="A1118" s="177"/>
      <c r="B1118" s="86"/>
      <c r="C1118" s="87"/>
      <c r="D1118" s="87"/>
      <c r="E1118" s="87"/>
      <c r="F1118" s="87"/>
      <c r="G1118" s="87"/>
      <c r="H1118" s="87"/>
      <c r="I1118" s="87"/>
    </row>
    <row r="1119" spans="1:9" s="178" customFormat="1">
      <c r="A1119" s="177"/>
      <c r="B1119" s="86"/>
      <c r="C1119" s="87"/>
      <c r="D1119" s="87"/>
      <c r="E1119" s="87"/>
      <c r="F1119" s="87"/>
      <c r="G1119" s="87"/>
      <c r="H1119" s="87"/>
      <c r="I1119" s="87"/>
    </row>
    <row r="1120" spans="1:9" s="178" customFormat="1">
      <c r="A1120" s="177"/>
      <c r="B1120" s="86"/>
      <c r="C1120" s="87"/>
      <c r="D1120" s="87"/>
      <c r="E1120" s="87"/>
      <c r="F1120" s="87"/>
      <c r="G1120" s="87"/>
      <c r="H1120" s="87"/>
      <c r="I1120" s="87"/>
    </row>
    <row r="1121" spans="1:9" s="178" customFormat="1">
      <c r="A1121" s="177"/>
      <c r="B1121" s="86"/>
      <c r="C1121" s="87"/>
      <c r="D1121" s="87"/>
      <c r="E1121" s="87"/>
      <c r="F1121" s="87"/>
      <c r="G1121" s="87"/>
      <c r="H1121" s="87"/>
      <c r="I1121" s="87"/>
    </row>
    <row r="1122" spans="1:9" s="178" customFormat="1">
      <c r="A1122" s="177"/>
      <c r="B1122" s="86"/>
      <c r="C1122" s="87"/>
      <c r="D1122" s="87"/>
      <c r="E1122" s="87"/>
      <c r="F1122" s="87"/>
      <c r="G1122" s="87"/>
      <c r="H1122" s="87"/>
      <c r="I1122" s="87"/>
    </row>
    <row r="1123" spans="1:9" s="178" customFormat="1">
      <c r="A1123" s="177"/>
      <c r="B1123" s="86"/>
      <c r="C1123" s="87"/>
      <c r="D1123" s="87"/>
      <c r="E1123" s="87"/>
      <c r="F1123" s="87"/>
      <c r="G1123" s="87"/>
      <c r="H1123" s="87"/>
      <c r="I1123" s="87"/>
    </row>
    <row r="1124" spans="1:9" s="178" customFormat="1">
      <c r="A1124" s="177"/>
      <c r="B1124" s="86"/>
      <c r="C1124" s="87"/>
      <c r="D1124" s="87"/>
      <c r="E1124" s="87"/>
      <c r="F1124" s="87"/>
      <c r="G1124" s="87"/>
      <c r="H1124" s="87"/>
      <c r="I1124" s="87"/>
    </row>
    <row r="1125" spans="1:9" s="178" customFormat="1">
      <c r="A1125" s="177"/>
      <c r="B1125" s="86"/>
      <c r="C1125" s="87"/>
      <c r="D1125" s="87"/>
      <c r="E1125" s="87"/>
      <c r="F1125" s="87"/>
      <c r="G1125" s="87"/>
      <c r="H1125" s="87"/>
      <c r="I1125" s="87"/>
    </row>
    <row r="1126" spans="1:9" s="178" customFormat="1">
      <c r="A1126" s="177"/>
      <c r="B1126" s="86"/>
      <c r="C1126" s="87"/>
      <c r="D1126" s="87"/>
      <c r="E1126" s="87"/>
      <c r="F1126" s="87"/>
      <c r="G1126" s="87"/>
      <c r="H1126" s="87"/>
      <c r="I1126" s="87"/>
    </row>
    <row r="1127" spans="1:9" s="178" customFormat="1">
      <c r="A1127" s="177"/>
      <c r="B1127" s="86"/>
      <c r="C1127" s="87"/>
      <c r="D1127" s="87"/>
      <c r="E1127" s="87"/>
      <c r="F1127" s="87"/>
      <c r="G1127" s="87"/>
      <c r="H1127" s="87"/>
      <c r="I1127" s="87"/>
    </row>
    <row r="1128" spans="1:9" s="178" customFormat="1">
      <c r="A1128" s="177"/>
      <c r="B1128" s="86"/>
      <c r="C1128" s="87"/>
      <c r="D1128" s="87"/>
      <c r="E1128" s="87"/>
      <c r="F1128" s="87"/>
      <c r="G1128" s="87"/>
      <c r="H1128" s="87"/>
      <c r="I1128" s="87"/>
    </row>
    <row r="1129" spans="1:9" s="178" customFormat="1">
      <c r="A1129" s="177"/>
      <c r="B1129" s="86"/>
      <c r="C1129" s="87"/>
      <c r="D1129" s="87"/>
      <c r="E1129" s="87"/>
      <c r="F1129" s="87"/>
      <c r="G1129" s="87"/>
      <c r="H1129" s="87"/>
      <c r="I1129" s="87"/>
    </row>
    <row r="1130" spans="1:9" s="178" customFormat="1">
      <c r="A1130" s="177"/>
      <c r="B1130" s="86"/>
      <c r="C1130" s="87"/>
      <c r="D1130" s="87"/>
      <c r="E1130" s="87"/>
      <c r="F1130" s="87"/>
      <c r="G1130" s="87"/>
      <c r="H1130" s="87"/>
      <c r="I1130" s="87"/>
    </row>
    <row r="1131" spans="1:9" s="178" customFormat="1">
      <c r="A1131" s="177"/>
      <c r="B1131" s="86"/>
      <c r="C1131" s="87"/>
      <c r="D1131" s="87"/>
      <c r="E1131" s="87"/>
      <c r="F1131" s="87"/>
      <c r="G1131" s="87"/>
      <c r="H1131" s="87"/>
      <c r="I1131" s="87"/>
    </row>
    <row r="1132" spans="1:9" s="178" customFormat="1">
      <c r="A1132" s="177"/>
      <c r="B1132" s="86"/>
      <c r="C1132" s="87"/>
      <c r="D1132" s="87"/>
      <c r="E1132" s="87"/>
      <c r="F1132" s="87"/>
      <c r="G1132" s="87"/>
      <c r="H1132" s="87"/>
      <c r="I1132" s="87"/>
    </row>
    <row r="1133" spans="1:9" s="178" customFormat="1">
      <c r="A1133" s="177"/>
      <c r="B1133" s="86"/>
      <c r="C1133" s="87"/>
      <c r="D1133" s="87"/>
      <c r="E1133" s="87"/>
      <c r="F1133" s="87"/>
      <c r="G1133" s="87"/>
      <c r="H1133" s="87"/>
      <c r="I1133" s="87"/>
    </row>
    <row r="1134" spans="1:9" s="178" customFormat="1">
      <c r="A1134" s="177"/>
      <c r="B1134" s="86"/>
      <c r="C1134" s="87"/>
      <c r="D1134" s="87"/>
      <c r="E1134" s="87"/>
      <c r="F1134" s="87"/>
      <c r="G1134" s="87"/>
      <c r="H1134" s="87"/>
      <c r="I1134" s="87"/>
    </row>
    <row r="1135" spans="1:9" s="178" customFormat="1">
      <c r="A1135" s="177"/>
      <c r="B1135" s="86"/>
      <c r="C1135" s="87"/>
      <c r="D1135" s="87"/>
      <c r="E1135" s="87"/>
      <c r="F1135" s="87"/>
      <c r="G1135" s="87"/>
      <c r="H1135" s="87"/>
      <c r="I1135" s="87"/>
    </row>
    <row r="1136" spans="1:9" s="178" customFormat="1">
      <c r="A1136" s="177"/>
      <c r="B1136" s="86"/>
      <c r="C1136" s="87"/>
      <c r="D1136" s="87"/>
      <c r="E1136" s="87"/>
      <c r="F1136" s="87"/>
      <c r="G1136" s="87"/>
      <c r="H1136" s="87"/>
      <c r="I1136" s="87"/>
    </row>
    <row r="1137" spans="1:9" s="178" customFormat="1">
      <c r="A1137" s="177"/>
      <c r="B1137" s="86"/>
      <c r="C1137" s="87"/>
      <c r="D1137" s="87"/>
      <c r="E1137" s="87"/>
      <c r="F1137" s="87"/>
      <c r="G1137" s="87"/>
      <c r="H1137" s="87"/>
      <c r="I1137" s="87"/>
    </row>
    <row r="1138" spans="1:9" s="178" customFormat="1">
      <c r="A1138" s="177"/>
      <c r="B1138" s="86"/>
      <c r="C1138" s="87"/>
      <c r="D1138" s="87"/>
      <c r="E1138" s="87"/>
      <c r="F1138" s="87"/>
      <c r="G1138" s="87"/>
      <c r="H1138" s="87"/>
      <c r="I1138" s="87"/>
    </row>
    <row r="1139" spans="1:9" s="178" customFormat="1">
      <c r="A1139" s="177"/>
      <c r="B1139" s="86"/>
      <c r="C1139" s="87"/>
      <c r="D1139" s="87"/>
      <c r="E1139" s="87"/>
      <c r="F1139" s="87"/>
      <c r="G1139" s="87"/>
      <c r="H1139" s="87"/>
      <c r="I1139" s="87"/>
    </row>
    <row r="1140" spans="1:9" s="178" customFormat="1">
      <c r="A1140" s="177"/>
      <c r="B1140" s="86"/>
      <c r="C1140" s="87"/>
      <c r="D1140" s="87"/>
      <c r="E1140" s="87"/>
      <c r="F1140" s="87"/>
      <c r="G1140" s="87"/>
      <c r="H1140" s="87"/>
      <c r="I1140" s="87"/>
    </row>
    <row r="1141" spans="1:9" s="178" customFormat="1">
      <c r="A1141" s="177"/>
      <c r="B1141" s="86"/>
      <c r="C1141" s="87"/>
      <c r="D1141" s="87"/>
      <c r="E1141" s="87"/>
      <c r="F1141" s="87"/>
      <c r="G1141" s="87"/>
      <c r="H1141" s="87"/>
      <c r="I1141" s="87"/>
    </row>
    <row r="1142" spans="1:9" s="178" customFormat="1">
      <c r="A1142" s="177"/>
      <c r="B1142" s="86"/>
      <c r="C1142" s="87"/>
      <c r="D1142" s="87"/>
      <c r="E1142" s="87"/>
      <c r="F1142" s="87"/>
      <c r="G1142" s="87"/>
      <c r="H1142" s="87"/>
      <c r="I1142" s="87"/>
    </row>
    <row r="1143" spans="1:9" s="178" customFormat="1">
      <c r="A1143" s="177"/>
      <c r="B1143" s="86"/>
      <c r="C1143" s="87"/>
      <c r="D1143" s="87"/>
      <c r="E1143" s="87"/>
      <c r="F1143" s="87"/>
      <c r="G1143" s="87"/>
      <c r="H1143" s="87"/>
      <c r="I1143" s="87"/>
    </row>
    <row r="1144" spans="1:9" s="178" customFormat="1">
      <c r="A1144" s="177"/>
      <c r="B1144" s="86"/>
      <c r="C1144" s="87"/>
      <c r="D1144" s="87"/>
      <c r="E1144" s="87"/>
      <c r="F1144" s="87"/>
      <c r="G1144" s="87"/>
      <c r="H1144" s="87"/>
      <c r="I1144" s="87"/>
    </row>
    <row r="1145" spans="1:9" s="178" customFormat="1">
      <c r="A1145" s="177"/>
      <c r="B1145" s="86"/>
      <c r="C1145" s="87"/>
      <c r="D1145" s="87"/>
      <c r="E1145" s="87"/>
      <c r="F1145" s="87"/>
      <c r="G1145" s="87"/>
      <c r="H1145" s="87"/>
      <c r="I1145" s="87"/>
    </row>
    <row r="1146" spans="1:9" s="178" customFormat="1">
      <c r="A1146" s="177"/>
      <c r="B1146" s="86"/>
      <c r="C1146" s="87"/>
      <c r="D1146" s="87"/>
      <c r="E1146" s="87"/>
      <c r="F1146" s="87"/>
      <c r="G1146" s="87"/>
      <c r="H1146" s="87"/>
      <c r="I1146" s="87"/>
    </row>
    <row r="1147" spans="1:9" s="178" customFormat="1">
      <c r="A1147" s="177"/>
      <c r="B1147" s="86"/>
      <c r="C1147" s="87"/>
      <c r="D1147" s="87"/>
      <c r="E1147" s="87"/>
      <c r="F1147" s="87"/>
      <c r="G1147" s="87"/>
      <c r="H1147" s="87"/>
      <c r="I1147" s="87"/>
    </row>
    <row r="1148" spans="1:9" s="178" customFormat="1">
      <c r="A1148" s="177"/>
      <c r="B1148" s="86"/>
      <c r="C1148" s="87"/>
      <c r="D1148" s="87"/>
      <c r="E1148" s="87"/>
      <c r="F1148" s="87"/>
      <c r="G1148" s="87"/>
      <c r="H1148" s="87"/>
      <c r="I1148" s="87"/>
    </row>
    <row r="1149" spans="1:9" s="178" customFormat="1">
      <c r="A1149" s="177"/>
      <c r="B1149" s="86"/>
      <c r="C1149" s="87"/>
      <c r="D1149" s="87"/>
      <c r="E1149" s="87"/>
      <c r="F1149" s="87"/>
      <c r="G1149" s="87"/>
      <c r="H1149" s="87"/>
      <c r="I1149" s="87"/>
    </row>
    <row r="1150" spans="1:9" s="178" customFormat="1">
      <c r="A1150" s="177"/>
      <c r="B1150" s="86"/>
      <c r="C1150" s="87"/>
      <c r="D1150" s="87"/>
      <c r="E1150" s="87"/>
      <c r="F1150" s="87"/>
      <c r="G1150" s="87"/>
      <c r="H1150" s="87"/>
      <c r="I1150" s="87"/>
    </row>
    <row r="1151" spans="1:9" s="178" customFormat="1">
      <c r="A1151" s="177"/>
      <c r="B1151" s="86"/>
      <c r="C1151" s="87"/>
      <c r="D1151" s="87"/>
      <c r="E1151" s="87"/>
      <c r="F1151" s="87"/>
      <c r="G1151" s="87"/>
      <c r="H1151" s="87"/>
      <c r="I1151" s="87"/>
    </row>
    <row r="1152" spans="1:9" s="178" customFormat="1">
      <c r="A1152" s="177"/>
      <c r="B1152" s="86"/>
      <c r="C1152" s="87"/>
      <c r="D1152" s="87"/>
      <c r="E1152" s="87"/>
      <c r="F1152" s="87"/>
      <c r="G1152" s="87"/>
      <c r="H1152" s="87"/>
      <c r="I1152" s="87"/>
    </row>
    <row r="1153" spans="1:9" s="178" customFormat="1">
      <c r="A1153" s="177"/>
      <c r="B1153" s="86"/>
      <c r="C1153" s="87"/>
      <c r="D1153" s="87"/>
      <c r="E1153" s="87"/>
      <c r="F1153" s="87"/>
      <c r="G1153" s="87"/>
      <c r="H1153" s="87"/>
      <c r="I1153" s="87"/>
    </row>
    <row r="1154" spans="1:9" s="178" customFormat="1">
      <c r="A1154" s="177"/>
      <c r="B1154" s="86"/>
      <c r="C1154" s="87"/>
      <c r="D1154" s="87"/>
      <c r="E1154" s="87"/>
      <c r="F1154" s="87"/>
      <c r="G1154" s="87"/>
      <c r="H1154" s="87"/>
      <c r="I1154" s="87"/>
    </row>
    <row r="1155" spans="1:9" s="178" customFormat="1">
      <c r="A1155" s="177"/>
      <c r="B1155" s="86"/>
      <c r="C1155" s="87"/>
      <c r="D1155" s="87"/>
      <c r="E1155" s="87"/>
      <c r="F1155" s="87"/>
      <c r="G1155" s="87"/>
      <c r="H1155" s="87"/>
      <c r="I1155" s="87"/>
    </row>
    <row r="1156" spans="1:9" s="178" customFormat="1">
      <c r="A1156" s="177"/>
      <c r="B1156" s="86"/>
      <c r="C1156" s="87"/>
      <c r="D1156" s="87"/>
      <c r="E1156" s="87"/>
      <c r="F1156" s="87"/>
      <c r="G1156" s="87"/>
      <c r="H1156" s="87"/>
      <c r="I1156" s="87"/>
    </row>
    <row r="1157" spans="1:9" s="178" customFormat="1">
      <c r="A1157" s="177"/>
      <c r="B1157" s="86"/>
      <c r="C1157" s="87"/>
      <c r="D1157" s="87"/>
      <c r="E1157" s="87"/>
      <c r="F1157" s="87"/>
      <c r="G1157" s="87"/>
      <c r="H1157" s="87"/>
      <c r="I1157" s="87"/>
    </row>
    <row r="1158" spans="1:9" s="178" customFormat="1">
      <c r="A1158" s="177"/>
      <c r="B1158" s="86"/>
      <c r="C1158" s="87"/>
      <c r="D1158" s="87"/>
      <c r="E1158" s="87"/>
      <c r="F1158" s="87"/>
      <c r="G1158" s="87"/>
      <c r="H1158" s="87"/>
      <c r="I1158" s="87"/>
    </row>
    <row r="1159" spans="1:9" s="178" customFormat="1">
      <c r="A1159" s="177"/>
      <c r="B1159" s="86"/>
      <c r="C1159" s="87"/>
      <c r="D1159" s="87"/>
      <c r="E1159" s="87"/>
      <c r="F1159" s="87"/>
      <c r="G1159" s="87"/>
      <c r="H1159" s="87"/>
      <c r="I1159" s="87"/>
    </row>
    <row r="1160" spans="1:9" s="178" customFormat="1">
      <c r="A1160" s="177"/>
      <c r="B1160" s="86"/>
      <c r="C1160" s="87"/>
      <c r="D1160" s="87"/>
      <c r="E1160" s="87"/>
      <c r="F1160" s="87"/>
      <c r="G1160" s="87"/>
      <c r="H1160" s="87"/>
      <c r="I1160" s="87"/>
    </row>
    <row r="1161" spans="1:9" s="178" customFormat="1">
      <c r="A1161" s="177"/>
      <c r="B1161" s="86"/>
      <c r="C1161" s="87"/>
      <c r="D1161" s="87"/>
      <c r="E1161" s="87"/>
      <c r="F1161" s="87"/>
      <c r="G1161" s="87"/>
      <c r="H1161" s="87"/>
      <c r="I1161" s="87"/>
    </row>
    <row r="1162" spans="1:9" s="178" customFormat="1">
      <c r="A1162" s="177"/>
      <c r="B1162" s="86"/>
      <c r="C1162" s="87"/>
      <c r="D1162" s="87"/>
      <c r="E1162" s="87"/>
      <c r="F1162" s="87"/>
      <c r="G1162" s="87"/>
      <c r="H1162" s="87"/>
      <c r="I1162" s="87"/>
    </row>
    <row r="1163" spans="1:9" s="178" customFormat="1">
      <c r="A1163" s="177"/>
      <c r="B1163" s="86"/>
      <c r="C1163" s="87"/>
      <c r="D1163" s="87"/>
      <c r="E1163" s="87"/>
      <c r="F1163" s="87"/>
      <c r="G1163" s="87"/>
      <c r="H1163" s="87"/>
      <c r="I1163" s="87"/>
    </row>
    <row r="1164" spans="1:9" s="178" customFormat="1">
      <c r="A1164" s="177"/>
      <c r="B1164" s="86"/>
      <c r="C1164" s="87"/>
      <c r="D1164" s="87"/>
      <c r="E1164" s="87"/>
      <c r="F1164" s="87"/>
      <c r="G1164" s="87"/>
      <c r="H1164" s="87"/>
      <c r="I1164" s="87"/>
    </row>
    <row r="1165" spans="1:9" s="178" customFormat="1">
      <c r="A1165" s="177"/>
      <c r="B1165" s="86"/>
      <c r="C1165" s="87"/>
      <c r="D1165" s="87"/>
      <c r="E1165" s="87"/>
      <c r="F1165" s="87"/>
      <c r="G1165" s="87"/>
      <c r="H1165" s="87"/>
      <c r="I1165" s="87"/>
    </row>
    <row r="1166" spans="1:9" s="178" customFormat="1">
      <c r="A1166" s="177"/>
      <c r="B1166" s="86"/>
      <c r="C1166" s="87"/>
      <c r="D1166" s="87"/>
      <c r="E1166" s="87"/>
      <c r="F1166" s="87"/>
      <c r="G1166" s="87"/>
      <c r="H1166" s="87"/>
      <c r="I1166" s="87"/>
    </row>
    <row r="1167" spans="1:9" s="178" customFormat="1">
      <c r="A1167" s="177"/>
      <c r="B1167" s="86"/>
      <c r="C1167" s="87"/>
      <c r="D1167" s="87"/>
      <c r="E1167" s="87"/>
      <c r="F1167" s="87"/>
      <c r="G1167" s="87"/>
      <c r="H1167" s="87"/>
      <c r="I1167" s="87"/>
    </row>
    <row r="1168" spans="1:9" s="178" customFormat="1">
      <c r="A1168" s="177"/>
      <c r="B1168" s="86"/>
      <c r="C1168" s="87"/>
      <c r="D1168" s="87"/>
      <c r="E1168" s="87"/>
      <c r="F1168" s="87"/>
      <c r="G1168" s="87"/>
      <c r="H1168" s="87"/>
      <c r="I1168" s="87"/>
    </row>
    <row r="1169" spans="1:9" s="178" customFormat="1">
      <c r="A1169" s="177"/>
      <c r="B1169" s="86"/>
      <c r="C1169" s="87"/>
      <c r="D1169" s="87"/>
      <c r="E1169" s="87"/>
      <c r="F1169" s="87"/>
      <c r="G1169" s="87"/>
      <c r="H1169" s="87"/>
      <c r="I1169" s="87"/>
    </row>
    <row r="1170" spans="1:9" s="178" customFormat="1">
      <c r="A1170" s="177"/>
      <c r="B1170" s="86"/>
      <c r="C1170" s="87"/>
      <c r="D1170" s="87"/>
      <c r="E1170" s="87"/>
      <c r="F1170" s="87"/>
      <c r="G1170" s="87"/>
      <c r="H1170" s="87"/>
      <c r="I1170" s="87"/>
    </row>
    <row r="1171" spans="1:9" s="178" customFormat="1">
      <c r="A1171" s="177"/>
      <c r="B1171" s="86"/>
      <c r="C1171" s="87"/>
      <c r="D1171" s="87"/>
      <c r="E1171" s="87"/>
      <c r="F1171" s="87"/>
      <c r="G1171" s="87"/>
      <c r="H1171" s="87"/>
      <c r="I1171" s="87"/>
    </row>
    <row r="1172" spans="1:9" s="178" customFormat="1">
      <c r="A1172" s="177"/>
      <c r="B1172" s="86"/>
      <c r="C1172" s="87"/>
      <c r="D1172" s="87"/>
      <c r="E1172" s="87"/>
      <c r="F1172" s="87"/>
      <c r="G1172" s="87"/>
      <c r="H1172" s="87"/>
      <c r="I1172" s="87"/>
    </row>
    <row r="1173" spans="1:9" s="178" customFormat="1">
      <c r="A1173" s="177"/>
      <c r="B1173" s="86"/>
      <c r="C1173" s="87"/>
      <c r="D1173" s="87"/>
      <c r="E1173" s="87"/>
      <c r="F1173" s="87"/>
      <c r="G1173" s="87"/>
      <c r="H1173" s="87"/>
      <c r="I1173" s="87"/>
    </row>
    <row r="1174" spans="1:9" s="178" customFormat="1">
      <c r="A1174" s="177"/>
      <c r="B1174" s="86"/>
      <c r="C1174" s="87"/>
      <c r="D1174" s="87"/>
      <c r="E1174" s="87"/>
      <c r="F1174" s="87"/>
      <c r="G1174" s="87"/>
      <c r="H1174" s="87"/>
      <c r="I1174" s="87"/>
    </row>
    <row r="1175" spans="1:9" s="178" customFormat="1">
      <c r="A1175" s="177"/>
      <c r="B1175" s="86"/>
      <c r="C1175" s="87"/>
      <c r="D1175" s="87"/>
      <c r="E1175" s="87"/>
      <c r="F1175" s="87"/>
      <c r="G1175" s="87"/>
      <c r="H1175" s="87"/>
      <c r="I1175" s="87"/>
    </row>
    <row r="1176" spans="1:9" s="178" customFormat="1">
      <c r="A1176" s="177"/>
      <c r="B1176" s="86"/>
      <c r="C1176" s="87"/>
      <c r="D1176" s="87"/>
      <c r="E1176" s="87"/>
      <c r="F1176" s="87"/>
      <c r="G1176" s="87"/>
      <c r="H1176" s="87"/>
      <c r="I1176" s="87"/>
    </row>
    <row r="1177" spans="1:9" s="178" customFormat="1">
      <c r="A1177" s="177"/>
      <c r="B1177" s="86"/>
      <c r="C1177" s="87"/>
      <c r="D1177" s="87"/>
      <c r="E1177" s="87"/>
      <c r="F1177" s="87"/>
      <c r="G1177" s="87"/>
      <c r="H1177" s="87"/>
      <c r="I1177" s="87"/>
    </row>
    <row r="1178" spans="1:9" s="178" customFormat="1">
      <c r="A1178" s="177"/>
      <c r="B1178" s="86"/>
      <c r="C1178" s="87"/>
      <c r="D1178" s="87"/>
      <c r="E1178" s="87"/>
      <c r="F1178" s="87"/>
      <c r="G1178" s="87"/>
      <c r="H1178" s="87"/>
      <c r="I1178" s="87"/>
    </row>
    <row r="1179" spans="1:9" s="178" customFormat="1">
      <c r="A1179" s="177"/>
      <c r="B1179" s="86"/>
      <c r="C1179" s="87"/>
      <c r="D1179" s="87"/>
      <c r="E1179" s="87"/>
      <c r="F1179" s="87"/>
      <c r="G1179" s="87"/>
      <c r="H1179" s="87"/>
      <c r="I1179" s="87"/>
    </row>
    <row r="1180" spans="1:9" s="178" customFormat="1">
      <c r="A1180" s="177"/>
      <c r="B1180" s="86"/>
      <c r="C1180" s="87"/>
      <c r="D1180" s="87"/>
      <c r="E1180" s="87"/>
      <c r="F1180" s="87"/>
      <c r="G1180" s="87"/>
      <c r="H1180" s="87"/>
      <c r="I1180" s="87"/>
    </row>
    <row r="1181" spans="1:9" s="178" customFormat="1">
      <c r="A1181" s="177"/>
      <c r="B1181" s="86"/>
      <c r="C1181" s="87"/>
      <c r="D1181" s="87"/>
      <c r="E1181" s="87"/>
      <c r="F1181" s="87"/>
      <c r="G1181" s="87"/>
      <c r="H1181" s="87"/>
      <c r="I1181" s="87"/>
    </row>
    <row r="1182" spans="1:9" s="178" customFormat="1">
      <c r="A1182" s="177"/>
      <c r="B1182" s="86"/>
      <c r="C1182" s="87"/>
      <c r="D1182" s="87"/>
      <c r="E1182" s="87"/>
      <c r="F1182" s="87"/>
      <c r="G1182" s="87"/>
      <c r="H1182" s="87"/>
      <c r="I1182" s="87"/>
    </row>
    <row r="1183" spans="1:9" s="178" customFormat="1">
      <c r="A1183" s="177"/>
      <c r="B1183" s="86"/>
      <c r="C1183" s="87"/>
      <c r="D1183" s="87"/>
      <c r="E1183" s="87"/>
      <c r="F1183" s="87"/>
      <c r="G1183" s="87"/>
      <c r="H1183" s="87"/>
      <c r="I1183" s="87"/>
    </row>
    <row r="1184" spans="1:9" s="178" customFormat="1">
      <c r="A1184" s="177"/>
      <c r="B1184" s="86"/>
      <c r="C1184" s="87"/>
      <c r="D1184" s="87"/>
      <c r="E1184" s="87"/>
      <c r="F1184" s="87"/>
      <c r="G1184" s="87"/>
      <c r="H1184" s="87"/>
      <c r="I1184" s="87"/>
    </row>
    <row r="1185" spans="1:9" s="178" customFormat="1">
      <c r="A1185" s="177"/>
      <c r="B1185" s="86"/>
      <c r="C1185" s="87"/>
      <c r="D1185" s="87"/>
      <c r="E1185" s="87"/>
      <c r="F1185" s="87"/>
      <c r="G1185" s="87"/>
      <c r="H1185" s="87"/>
      <c r="I1185" s="87"/>
    </row>
    <row r="1186" spans="1:9" s="178" customFormat="1">
      <c r="A1186" s="177"/>
      <c r="B1186" s="86"/>
      <c r="C1186" s="87"/>
      <c r="D1186" s="87"/>
      <c r="E1186" s="87"/>
      <c r="F1186" s="87"/>
      <c r="G1186" s="87"/>
      <c r="H1186" s="87"/>
      <c r="I1186" s="87"/>
    </row>
    <row r="1187" spans="1:9" s="178" customFormat="1">
      <c r="A1187" s="177"/>
      <c r="B1187" s="86"/>
      <c r="C1187" s="87"/>
      <c r="D1187" s="87"/>
      <c r="E1187" s="87"/>
      <c r="F1187" s="87"/>
      <c r="G1187" s="87"/>
      <c r="H1187" s="87"/>
      <c r="I1187" s="87"/>
    </row>
    <row r="1188" spans="1:9" s="178" customFormat="1">
      <c r="A1188" s="177"/>
      <c r="B1188" s="86"/>
      <c r="C1188" s="87"/>
      <c r="D1188" s="87"/>
      <c r="E1188" s="87"/>
      <c r="F1188" s="87"/>
      <c r="G1188" s="87"/>
      <c r="H1188" s="87"/>
      <c r="I1188" s="87"/>
    </row>
    <row r="1189" spans="1:9" s="178" customFormat="1">
      <c r="A1189" s="177"/>
      <c r="B1189" s="86"/>
      <c r="C1189" s="87"/>
      <c r="D1189" s="87"/>
      <c r="E1189" s="87"/>
      <c r="F1189" s="87"/>
      <c r="G1189" s="87"/>
      <c r="H1189" s="87"/>
      <c r="I1189" s="87"/>
    </row>
    <row r="1190" spans="1:9" s="178" customFormat="1">
      <c r="A1190" s="177"/>
      <c r="B1190" s="86"/>
      <c r="C1190" s="87"/>
      <c r="D1190" s="87"/>
      <c r="E1190" s="87"/>
      <c r="F1190" s="87"/>
      <c r="G1190" s="87"/>
      <c r="H1190" s="87"/>
      <c r="I1190" s="87"/>
    </row>
    <row r="1191" spans="1:9" s="178" customFormat="1">
      <c r="A1191" s="177"/>
      <c r="B1191" s="86"/>
      <c r="C1191" s="87"/>
      <c r="D1191" s="87"/>
      <c r="E1191" s="87"/>
      <c r="F1191" s="87"/>
      <c r="G1191" s="87"/>
      <c r="H1191" s="87"/>
      <c r="I1191" s="87"/>
    </row>
    <row r="1192" spans="1:9" s="178" customFormat="1">
      <c r="A1192" s="177"/>
      <c r="B1192" s="86"/>
      <c r="C1192" s="87"/>
      <c r="D1192" s="87"/>
      <c r="E1192" s="87"/>
      <c r="F1192" s="87"/>
      <c r="G1192" s="87"/>
      <c r="H1192" s="87"/>
      <c r="I1192" s="87"/>
    </row>
    <row r="1193" spans="1:9" s="178" customFormat="1">
      <c r="A1193" s="177"/>
      <c r="B1193" s="86"/>
      <c r="C1193" s="87"/>
      <c r="D1193" s="87"/>
      <c r="E1193" s="87"/>
      <c r="F1193" s="87"/>
      <c r="G1193" s="87"/>
      <c r="H1193" s="87"/>
      <c r="I1193" s="87"/>
    </row>
    <row r="1194" spans="1:9" s="178" customFormat="1">
      <c r="A1194" s="177"/>
      <c r="B1194" s="86"/>
      <c r="C1194" s="87"/>
      <c r="D1194" s="87"/>
      <c r="E1194" s="87"/>
      <c r="F1194" s="87"/>
      <c r="G1194" s="87"/>
      <c r="H1194" s="87"/>
      <c r="I1194" s="87"/>
    </row>
  </sheetData>
  <autoFilter ref="A5:AW56"/>
  <mergeCells count="1">
    <mergeCell ref="B2:I2"/>
  </mergeCells>
  <conditionalFormatting sqref="B44:D44">
    <cfRule type="expression" dxfId="702" priority="175" stopIfTrue="1">
      <formula>#REF!&gt;0</formula>
    </cfRule>
  </conditionalFormatting>
  <conditionalFormatting sqref="K9:CK9">
    <cfRule type="cellIs" dxfId="701" priority="174" stopIfTrue="1" operator="equal">
      <formula>0</formula>
    </cfRule>
  </conditionalFormatting>
  <conditionalFormatting sqref="F4:I5 J5:AV5">
    <cfRule type="expression" dxfId="700" priority="171">
      <formula>$B4=3</formula>
    </cfRule>
    <cfRule type="expression" dxfId="699" priority="172">
      <formula>$B4=2</formula>
    </cfRule>
    <cfRule type="expression" dxfId="698" priority="173">
      <formula>$B4=1</formula>
    </cfRule>
  </conditionalFormatting>
  <conditionalFormatting sqref="E5">
    <cfRule type="expression" dxfId="697" priority="168">
      <formula>$B5=3</formula>
    </cfRule>
    <cfRule type="expression" dxfId="696" priority="169">
      <formula>$B5=2</formula>
    </cfRule>
    <cfRule type="expression" dxfId="695" priority="170">
      <formula>$B5=1</formula>
    </cfRule>
  </conditionalFormatting>
  <conditionalFormatting sqref="L4:V5 AF33:AI42 AF5:AI31 AH4:AI4 L44:O50 AF44:AJ50 S6:V56">
    <cfRule type="expression" dxfId="694" priority="165">
      <formula>$A4=3</formula>
    </cfRule>
    <cfRule type="expression" dxfId="693" priority="166">
      <formula>$A4=2</formula>
    </cfRule>
    <cfRule type="expression" dxfId="692" priority="167">
      <formula>$A4=1</formula>
    </cfRule>
  </conditionalFormatting>
  <conditionalFormatting sqref="L6:O31">
    <cfRule type="expression" dxfId="691" priority="162">
      <formula>$A6=3</formula>
    </cfRule>
    <cfRule type="expression" dxfId="690" priority="163">
      <formula>$A6=2</formula>
    </cfRule>
    <cfRule type="expression" dxfId="689" priority="164">
      <formula>$A6=1</formula>
    </cfRule>
  </conditionalFormatting>
  <conditionalFormatting sqref="L33:O42">
    <cfRule type="expression" dxfId="688" priority="159">
      <formula>$A33=3</formula>
    </cfRule>
    <cfRule type="expression" dxfId="687" priority="160">
      <formula>$A33=2</formula>
    </cfRule>
    <cfRule type="expression" dxfId="686" priority="161">
      <formula>$A33=1</formula>
    </cfRule>
  </conditionalFormatting>
  <conditionalFormatting sqref="S33:V42">
    <cfRule type="expression" dxfId="685" priority="156">
      <formula>$A33=3</formula>
    </cfRule>
    <cfRule type="expression" dxfId="684" priority="157">
      <formula>$A33=2</formula>
    </cfRule>
    <cfRule type="expression" dxfId="683" priority="158">
      <formula>$A33=1</formula>
    </cfRule>
  </conditionalFormatting>
  <conditionalFormatting sqref="L33:L42">
    <cfRule type="expression" dxfId="682" priority="153">
      <formula>$A33=3</formula>
    </cfRule>
    <cfRule type="expression" dxfId="681" priority="154">
      <formula>$A33=2</formula>
    </cfRule>
    <cfRule type="expression" dxfId="680" priority="155">
      <formula>$A33=1</formula>
    </cfRule>
  </conditionalFormatting>
  <conditionalFormatting sqref="L33:L42">
    <cfRule type="expression" dxfId="679" priority="150">
      <formula>$A33=3</formula>
    </cfRule>
    <cfRule type="expression" dxfId="678" priority="151">
      <formula>$A33=2</formula>
    </cfRule>
    <cfRule type="expression" dxfId="677" priority="152">
      <formula>$A33=1</formula>
    </cfRule>
  </conditionalFormatting>
  <conditionalFormatting sqref="P1">
    <cfRule type="expression" dxfId="676" priority="147">
      <formula>$A1=3</formula>
    </cfRule>
    <cfRule type="expression" dxfId="675" priority="148">
      <formula>$A1=2</formula>
    </cfRule>
    <cfRule type="expression" dxfId="674" priority="149">
      <formula>$A1=1</formula>
    </cfRule>
  </conditionalFormatting>
  <conditionalFormatting sqref="L33:L42">
    <cfRule type="expression" dxfId="673" priority="144">
      <formula>$A33=3</formula>
    </cfRule>
    <cfRule type="expression" dxfId="672" priority="145">
      <formula>$A33=2</formula>
    </cfRule>
    <cfRule type="expression" dxfId="671" priority="146">
      <formula>$A33=1</formula>
    </cfRule>
  </conditionalFormatting>
  <conditionalFormatting sqref="L33:L42">
    <cfRule type="expression" dxfId="670" priority="141">
      <formula>$A33=3</formula>
    </cfRule>
    <cfRule type="expression" dxfId="669" priority="142">
      <formula>$A33=2</formula>
    </cfRule>
    <cfRule type="expression" dxfId="668" priority="143">
      <formula>$A33=1</formula>
    </cfRule>
  </conditionalFormatting>
  <conditionalFormatting sqref="AJ5">
    <cfRule type="expression" dxfId="667" priority="138">
      <formula>$A5=3</formula>
    </cfRule>
    <cfRule type="expression" dxfId="666" priority="139">
      <formula>$A5=2</formula>
    </cfRule>
    <cfRule type="expression" dxfId="665" priority="140">
      <formula>$A5=1</formula>
    </cfRule>
  </conditionalFormatting>
  <conditionalFormatting sqref="AJ6:AJ31">
    <cfRule type="expression" dxfId="664" priority="135">
      <formula>$A6=3</formula>
    </cfRule>
    <cfRule type="expression" dxfId="663" priority="136">
      <formula>$A6=2</formula>
    </cfRule>
    <cfRule type="expression" dxfId="662" priority="137">
      <formula>$A6=1</formula>
    </cfRule>
  </conditionalFormatting>
  <conditionalFormatting sqref="AJ33:AJ42">
    <cfRule type="expression" dxfId="661" priority="132">
      <formula>$A33=3</formula>
    </cfRule>
    <cfRule type="expression" dxfId="660" priority="133">
      <formula>$A33=2</formula>
    </cfRule>
    <cfRule type="expression" dxfId="659" priority="134">
      <formula>$A33=1</formula>
    </cfRule>
  </conditionalFormatting>
  <conditionalFormatting sqref="AJ33:AJ42">
    <cfRule type="expression" dxfId="658" priority="129">
      <formula>$A33=3</formula>
    </cfRule>
    <cfRule type="expression" dxfId="657" priority="130">
      <formula>$A33=2</formula>
    </cfRule>
    <cfRule type="expression" dxfId="656" priority="131">
      <formula>$A33=1</formula>
    </cfRule>
  </conditionalFormatting>
  <conditionalFormatting sqref="AF6:AF31">
    <cfRule type="expression" dxfId="655" priority="126">
      <formula>$A6=3</formula>
    </cfRule>
    <cfRule type="expression" dxfId="654" priority="127">
      <formula>$A6=2</formula>
    </cfRule>
    <cfRule type="expression" dxfId="653" priority="128">
      <formula>$A6=1</formula>
    </cfRule>
  </conditionalFormatting>
  <conditionalFormatting sqref="AF33:AF42">
    <cfRule type="expression" dxfId="652" priority="123">
      <formula>$A33=3</formula>
    </cfRule>
    <cfRule type="expression" dxfId="651" priority="124">
      <formula>$A33=2</formula>
    </cfRule>
    <cfRule type="expression" dxfId="650" priority="125">
      <formula>$A33=1</formula>
    </cfRule>
  </conditionalFormatting>
  <conditionalFormatting sqref="AJ33:AJ42">
    <cfRule type="expression" dxfId="649" priority="120">
      <formula>$A33=3</formula>
    </cfRule>
    <cfRule type="expression" dxfId="648" priority="121">
      <formula>$A33=2</formula>
    </cfRule>
    <cfRule type="expression" dxfId="647" priority="122">
      <formula>$A33=1</formula>
    </cfRule>
  </conditionalFormatting>
  <conditionalFormatting sqref="L33:L42">
    <cfRule type="expression" dxfId="646" priority="117">
      <formula>$A33=3</formula>
    </cfRule>
    <cfRule type="expression" dxfId="645" priority="118">
      <formula>$A33=2</formula>
    </cfRule>
    <cfRule type="expression" dxfId="644" priority="119">
      <formula>$A33=1</formula>
    </cfRule>
  </conditionalFormatting>
  <conditionalFormatting sqref="A1:IX65536">
    <cfRule type="expression" dxfId="643" priority="115">
      <formula>$A1=2</formula>
    </cfRule>
    <cfRule type="expression" dxfId="642" priority="116">
      <formula>$A1=1</formula>
    </cfRule>
  </conditionalFormatting>
  <conditionalFormatting sqref="AG6:AI31">
    <cfRule type="expression" dxfId="641" priority="112">
      <formula>$A6=3</formula>
    </cfRule>
    <cfRule type="expression" dxfId="640" priority="113">
      <formula>$A6=2</formula>
    </cfRule>
    <cfRule type="expression" dxfId="639" priority="114">
      <formula>$A6=1</formula>
    </cfRule>
  </conditionalFormatting>
  <conditionalFormatting sqref="AG33:AI42">
    <cfRule type="expression" dxfId="638" priority="109">
      <formula>$A33=3</formula>
    </cfRule>
    <cfRule type="expression" dxfId="637" priority="110">
      <formula>$A33=2</formula>
    </cfRule>
    <cfRule type="expression" dxfId="636" priority="111">
      <formula>$A33=1</formula>
    </cfRule>
  </conditionalFormatting>
  <conditionalFormatting sqref="L33:L42">
    <cfRule type="expression" dxfId="635" priority="106">
      <formula>$A33=3</formula>
    </cfRule>
    <cfRule type="expression" dxfId="634" priority="107">
      <formula>$A33=2</formula>
    </cfRule>
    <cfRule type="expression" dxfId="633" priority="108">
      <formula>$A33=1</formula>
    </cfRule>
  </conditionalFormatting>
  <conditionalFormatting sqref="AJ33:AJ42">
    <cfRule type="expression" dxfId="632" priority="103">
      <formula>$A33=3</formula>
    </cfRule>
    <cfRule type="expression" dxfId="631" priority="104">
      <formula>$A33=2</formula>
    </cfRule>
    <cfRule type="expression" dxfId="630" priority="105">
      <formula>$A33=1</formula>
    </cfRule>
  </conditionalFormatting>
  <conditionalFormatting sqref="AH6:AI31">
    <cfRule type="expression" dxfId="629" priority="100">
      <formula>$A6=3</formula>
    </cfRule>
    <cfRule type="expression" dxfId="628" priority="101">
      <formula>$A6=2</formula>
    </cfRule>
    <cfRule type="expression" dxfId="627" priority="102">
      <formula>$A6=1</formula>
    </cfRule>
  </conditionalFormatting>
  <conditionalFormatting sqref="AH33:AI42">
    <cfRule type="expression" dxfId="626" priority="97">
      <formula>$A33=3</formula>
    </cfRule>
    <cfRule type="expression" dxfId="625" priority="98">
      <formula>$A33=2</formula>
    </cfRule>
    <cfRule type="expression" dxfId="624" priority="99">
      <formula>$A33=1</formula>
    </cfRule>
  </conditionalFormatting>
  <conditionalFormatting sqref="AJ33:AJ42">
    <cfRule type="expression" dxfId="623" priority="94">
      <formula>$A33=3</formula>
    </cfRule>
    <cfRule type="expression" dxfId="622" priority="95">
      <formula>$A33=2</formula>
    </cfRule>
    <cfRule type="expression" dxfId="621" priority="96">
      <formula>$A33=1</formula>
    </cfRule>
  </conditionalFormatting>
  <conditionalFormatting sqref="L33:L42">
    <cfRule type="expression" dxfId="620" priority="91">
      <formula>$A33=3</formula>
    </cfRule>
    <cfRule type="expression" dxfId="619" priority="92">
      <formula>$A33=2</formula>
    </cfRule>
    <cfRule type="expression" dxfId="618" priority="93">
      <formula>$A33=1</formula>
    </cfRule>
  </conditionalFormatting>
  <conditionalFormatting sqref="AI6:AI31">
    <cfRule type="expression" dxfId="617" priority="88">
      <formula>$A6=3</formula>
    </cfRule>
    <cfRule type="expression" dxfId="616" priority="89">
      <formula>$A6=2</formula>
    </cfRule>
    <cfRule type="expression" dxfId="615" priority="90">
      <formula>$A6=1</formula>
    </cfRule>
  </conditionalFormatting>
  <conditionalFormatting sqref="AI33:AI42">
    <cfRule type="expression" dxfId="614" priority="85">
      <formula>$A33=3</formula>
    </cfRule>
    <cfRule type="expression" dxfId="613" priority="86">
      <formula>$A33=2</formula>
    </cfRule>
    <cfRule type="expression" dxfId="612" priority="87">
      <formula>$A33=1</formula>
    </cfRule>
  </conditionalFormatting>
  <conditionalFormatting sqref="AJ33:AJ42">
    <cfRule type="expression" dxfId="611" priority="82">
      <formula>$A33=3</formula>
    </cfRule>
    <cfRule type="expression" dxfId="610" priority="83">
      <formula>$A33=2</formula>
    </cfRule>
    <cfRule type="expression" dxfId="609" priority="84">
      <formula>$A33=1</formula>
    </cfRule>
  </conditionalFormatting>
  <conditionalFormatting sqref="L33:L42">
    <cfRule type="expression" dxfId="608" priority="79">
      <formula>$A33=3</formula>
    </cfRule>
    <cfRule type="expression" dxfId="607" priority="80">
      <formula>$A33=2</formula>
    </cfRule>
    <cfRule type="expression" dxfId="606" priority="81">
      <formula>$A33=1</formula>
    </cfRule>
  </conditionalFormatting>
  <conditionalFormatting sqref="L33:L42">
    <cfRule type="expression" dxfId="605" priority="76">
      <formula>$A33=3</formula>
    </cfRule>
    <cfRule type="expression" dxfId="604" priority="77">
      <formula>$A33=2</formula>
    </cfRule>
    <cfRule type="expression" dxfId="603" priority="78">
      <formula>$A33=1</formula>
    </cfRule>
  </conditionalFormatting>
  <conditionalFormatting sqref="L33:L42">
    <cfRule type="expression" dxfId="602" priority="73">
      <formula>$A33=3</formula>
    </cfRule>
    <cfRule type="expression" dxfId="601" priority="74">
      <formula>$A33=2</formula>
    </cfRule>
    <cfRule type="expression" dxfId="600" priority="75">
      <formula>$A33=1</formula>
    </cfRule>
  </conditionalFormatting>
  <conditionalFormatting sqref="L33:L42">
    <cfRule type="expression" dxfId="599" priority="70">
      <formula>$A33=3</formula>
    </cfRule>
    <cfRule type="expression" dxfId="598" priority="71">
      <formula>$A33=2</formula>
    </cfRule>
    <cfRule type="expression" dxfId="597" priority="72">
      <formula>$A33=1</formula>
    </cfRule>
  </conditionalFormatting>
  <conditionalFormatting sqref="L33:L42">
    <cfRule type="expression" dxfId="596" priority="67">
      <formula>$A33=3</formula>
    </cfRule>
    <cfRule type="expression" dxfId="595" priority="68">
      <formula>$A33=2</formula>
    </cfRule>
    <cfRule type="expression" dxfId="594" priority="69">
      <formula>$A33=1</formula>
    </cfRule>
  </conditionalFormatting>
  <conditionalFormatting sqref="L33:L42">
    <cfRule type="expression" dxfId="593" priority="64">
      <formula>$A33=3</formula>
    </cfRule>
    <cfRule type="expression" dxfId="592" priority="65">
      <formula>$A33=2</formula>
    </cfRule>
    <cfRule type="expression" dxfId="591" priority="66">
      <formula>$A33=1</formula>
    </cfRule>
  </conditionalFormatting>
  <conditionalFormatting sqref="L33:L42">
    <cfRule type="expression" dxfId="590" priority="61">
      <formula>$A33=3</formula>
    </cfRule>
    <cfRule type="expression" dxfId="589" priority="62">
      <formula>$A33=2</formula>
    </cfRule>
    <cfRule type="expression" dxfId="588" priority="63">
      <formula>$A33=1</formula>
    </cfRule>
  </conditionalFormatting>
  <conditionalFormatting sqref="L33:L42">
    <cfRule type="expression" dxfId="587" priority="58">
      <formula>$A33=3</formula>
    </cfRule>
    <cfRule type="expression" dxfId="586" priority="59">
      <formula>$A33=2</formula>
    </cfRule>
    <cfRule type="expression" dxfId="585" priority="60">
      <formula>$A33=1</formula>
    </cfRule>
  </conditionalFormatting>
  <conditionalFormatting sqref="L33:L42">
    <cfRule type="expression" dxfId="584" priority="55">
      <formula>$A33=3</formula>
    </cfRule>
    <cfRule type="expression" dxfId="583" priority="56">
      <formula>$A33=2</formula>
    </cfRule>
    <cfRule type="expression" dxfId="582" priority="57">
      <formula>$A33=1</formula>
    </cfRule>
  </conditionalFormatting>
  <conditionalFormatting sqref="L33:L42">
    <cfRule type="expression" dxfId="581" priority="52">
      <formula>$A33=3</formula>
    </cfRule>
    <cfRule type="expression" dxfId="580" priority="53">
      <formula>$A33=2</formula>
    </cfRule>
    <cfRule type="expression" dxfId="579" priority="54">
      <formula>$A33=1</formula>
    </cfRule>
  </conditionalFormatting>
  <conditionalFormatting sqref="L6:L31">
    <cfRule type="expression" dxfId="578" priority="49">
      <formula>$A6=3</formula>
    </cfRule>
    <cfRule type="expression" dxfId="577" priority="50">
      <formula>$A6=2</formula>
    </cfRule>
    <cfRule type="expression" dxfId="576" priority="51">
      <formula>$A6=1</formula>
    </cfRule>
  </conditionalFormatting>
  <conditionalFormatting sqref="L6:L31">
    <cfRule type="expression" dxfId="575" priority="46">
      <formula>$A6=3</formula>
    </cfRule>
    <cfRule type="expression" dxfId="574" priority="47">
      <formula>$A6=2</formula>
    </cfRule>
    <cfRule type="expression" dxfId="573" priority="48">
      <formula>$A6=1</formula>
    </cfRule>
  </conditionalFormatting>
  <conditionalFormatting sqref="L6:L31">
    <cfRule type="expression" dxfId="572" priority="43">
      <formula>$A6=3</formula>
    </cfRule>
    <cfRule type="expression" dxfId="571" priority="44">
      <formula>$A6=2</formula>
    </cfRule>
    <cfRule type="expression" dxfId="570" priority="45">
      <formula>$A6=1</formula>
    </cfRule>
  </conditionalFormatting>
  <conditionalFormatting sqref="L6:L31">
    <cfRule type="expression" dxfId="569" priority="40">
      <formula>$A6=3</formula>
    </cfRule>
    <cfRule type="expression" dxfId="568" priority="41">
      <formula>$A6=2</formula>
    </cfRule>
    <cfRule type="expression" dxfId="567" priority="42">
      <formula>$A6=1</formula>
    </cfRule>
  </conditionalFormatting>
  <conditionalFormatting sqref="L6:L31">
    <cfRule type="expression" dxfId="566" priority="37">
      <formula>$A6=3</formula>
    </cfRule>
    <cfRule type="expression" dxfId="565" priority="38">
      <formula>$A6=2</formula>
    </cfRule>
    <cfRule type="expression" dxfId="564" priority="39">
      <formula>$A6=1</formula>
    </cfRule>
  </conditionalFormatting>
  <conditionalFormatting sqref="L6:L31">
    <cfRule type="expression" dxfId="563" priority="34">
      <formula>$A6=3</formula>
    </cfRule>
    <cfRule type="expression" dxfId="562" priority="35">
      <formula>$A6=2</formula>
    </cfRule>
    <cfRule type="expression" dxfId="561" priority="36">
      <formula>$A6=1</formula>
    </cfRule>
  </conditionalFormatting>
  <conditionalFormatting sqref="L6:L31">
    <cfRule type="expression" dxfId="560" priority="31">
      <formula>$A6=3</formula>
    </cfRule>
    <cfRule type="expression" dxfId="559" priority="32">
      <formula>$A6=2</formula>
    </cfRule>
    <cfRule type="expression" dxfId="558" priority="33">
      <formula>$A6=1</formula>
    </cfRule>
  </conditionalFormatting>
  <conditionalFormatting sqref="L6:L31">
    <cfRule type="expression" dxfId="557" priority="28">
      <formula>$A6=3</formula>
    </cfRule>
    <cfRule type="expression" dxfId="556" priority="29">
      <formula>$A6=2</formula>
    </cfRule>
    <cfRule type="expression" dxfId="555" priority="30">
      <formula>$A6=1</formula>
    </cfRule>
  </conditionalFormatting>
  <conditionalFormatting sqref="L6:L31">
    <cfRule type="expression" dxfId="554" priority="25">
      <formula>$A6=3</formula>
    </cfRule>
    <cfRule type="expression" dxfId="553" priority="26">
      <formula>$A6=2</formula>
    </cfRule>
    <cfRule type="expression" dxfId="552" priority="27">
      <formula>$A6=1</formula>
    </cfRule>
  </conditionalFormatting>
  <conditionalFormatting sqref="L6:L31">
    <cfRule type="expression" dxfId="551" priority="22">
      <formula>$A6=3</formula>
    </cfRule>
    <cfRule type="expression" dxfId="550" priority="23">
      <formula>$A6=2</formula>
    </cfRule>
    <cfRule type="expression" dxfId="549" priority="24">
      <formula>$A6=1</formula>
    </cfRule>
  </conditionalFormatting>
  <conditionalFormatting sqref="AP4">
    <cfRule type="expression" dxfId="548" priority="21" stopIfTrue="1">
      <formula>#REF!&gt;0</formula>
    </cfRule>
  </conditionalFormatting>
  <conditionalFormatting sqref="AL39">
    <cfRule type="expression" dxfId="547" priority="19">
      <formula>$A39=2</formula>
    </cfRule>
    <cfRule type="expression" dxfId="546" priority="20">
      <formula>$A39=1</formula>
    </cfRule>
  </conditionalFormatting>
  <conditionalFormatting sqref="AL39">
    <cfRule type="expression" dxfId="545" priority="16">
      <formula>$A39=3</formula>
    </cfRule>
    <cfRule type="expression" dxfId="544" priority="17">
      <formula>$A39=2</formula>
    </cfRule>
    <cfRule type="expression" dxfId="543" priority="18">
      <formula>$A39=1</formula>
    </cfRule>
  </conditionalFormatting>
  <conditionalFormatting sqref="AL39">
    <cfRule type="expression" dxfId="542" priority="13">
      <formula>$A39=3</formula>
    </cfRule>
    <cfRule type="expression" dxfId="541" priority="14">
      <formula>$A39=2</formula>
    </cfRule>
    <cfRule type="expression" dxfId="540" priority="15">
      <formula>$A39=1</formula>
    </cfRule>
  </conditionalFormatting>
  <conditionalFormatting sqref="AL39">
    <cfRule type="expression" dxfId="539" priority="11">
      <formula>$A39=3</formula>
    </cfRule>
    <cfRule type="expression" dxfId="538" priority="12">
      <formula>$A39=2</formula>
    </cfRule>
  </conditionalFormatting>
  <conditionalFormatting sqref="F32:AV32 F43:AV43 F51:AV51">
    <cfRule type="expression" dxfId="537" priority="9">
      <formula>$A32=2</formula>
    </cfRule>
    <cfRule type="expression" dxfId="536" priority="10">
      <formula>$A32=1</formula>
    </cfRule>
  </conditionalFormatting>
  <conditionalFormatting sqref="C5:D5">
    <cfRule type="expression" dxfId="535" priority="6">
      <formula>$B5=3</formula>
    </cfRule>
    <cfRule type="expression" dxfId="534" priority="7">
      <formula>$B5=2</formula>
    </cfRule>
    <cfRule type="expression" dxfId="533" priority="8">
      <formula>$B5=1</formula>
    </cfRule>
  </conditionalFormatting>
  <conditionalFormatting sqref="D5">
    <cfRule type="expression" dxfId="532" priority="3">
      <formula>$B5=3</formula>
    </cfRule>
    <cfRule type="expression" dxfId="531" priority="4">
      <formula>$B5=2</formula>
    </cfRule>
    <cfRule type="expression" dxfId="530" priority="5">
      <formula>$B5=1</formula>
    </cfRule>
  </conditionalFormatting>
  <conditionalFormatting sqref="D6:D56">
    <cfRule type="expression" dxfId="529" priority="1">
      <formula>$A6=2</formula>
    </cfRule>
    <cfRule type="expression" dxfId="528" priority="2">
      <formula>$A6=1</formula>
    </cfRule>
  </conditionalFormatting>
  <pageMargins left="0" right="0" top="0" bottom="0" header="0" footer="0"/>
  <pageSetup paperSize="9" scale="3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Эндоскопия_К_30.06.2022</vt:lpstr>
      <vt:lpstr>МРТ КТ_СЦГ_2022_К_30.06.22</vt:lpstr>
      <vt:lpstr>КТ2022_маршрут </vt:lpstr>
      <vt:lpstr>Патанат_КатегорииСл-ти_30.06.22</vt:lpstr>
      <vt:lpstr>УЗИпоВидам 2022_30.06.2022</vt:lpstr>
      <vt:lpstr>УЗИ ССС на 2022 маршр_К30.06.22</vt:lpstr>
      <vt:lpstr>'КТ2022_маршрут '!Заголовки_для_печати</vt:lpstr>
      <vt:lpstr>'МРТ КТ_СЦГ_2022_К_30.06.22'!Заголовки_для_печати</vt:lpstr>
      <vt:lpstr>'МРТ КТ_СЦГ_2022_К_30.06.22'!Критерии</vt:lpstr>
      <vt:lpstr>'КТ2022_маршрут '!Область_печати</vt:lpstr>
      <vt:lpstr>'МРТ КТ_СЦГ_2022_К_30.06.22'!Область_печати</vt:lpstr>
      <vt:lpstr>'Патанат_КатегорииСл-ти_30.06.22'!Область_печати</vt:lpstr>
      <vt:lpstr>'УЗИ ССС на 2022 маршр_К30.06.22'!Область_печати</vt:lpstr>
      <vt:lpstr>'УЗИпоВидам 2022_30.06.2022'!Область_печати</vt:lpstr>
      <vt:lpstr>Эндоскопия_К_30.06.2022!Область_печати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zpz_06</dc:creator>
  <cp:lastModifiedBy>zpz_09</cp:lastModifiedBy>
  <dcterms:created xsi:type="dcterms:W3CDTF">2022-06-27T15:31:07Z</dcterms:created>
  <dcterms:modified xsi:type="dcterms:W3CDTF">2022-06-28T09:08:23Z</dcterms:modified>
</cp:coreProperties>
</file>