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75" windowWidth="19095" windowHeight="12810" tabRatio="844" firstSheet="1" activeTab="1"/>
  </bookViews>
  <sheets>
    <sheet name="System" sheetId="5" state="veryHidden" r:id="rId1"/>
    <sheet name="общий свод" sheetId="56" r:id="rId2"/>
    <sheet name="Свод по МО покварт." sheetId="57" r:id="rId3"/>
    <sheet name="Свод " sheetId="6" r:id="rId4"/>
    <sheet name="ВОКБ" sheetId="55" r:id="rId5"/>
    <sheet name="ВООБ" sheetId="54" r:id="rId6"/>
    <sheet name="ВОДКБ" sheetId="53" r:id="rId7"/>
    <sheet name="ВОДКБ_22" sheetId="52" r:id="rId8"/>
    <sheet name="ВОИБ" sheetId="51" r:id="rId9"/>
    <sheet name="ВОГВВ" sheetId="50" r:id="rId10"/>
    <sheet name="ВОКВД" sheetId="49" r:id="rId11"/>
    <sheet name="ВООД" sheetId="48" r:id="rId12"/>
    <sheet name="ВОКВД №2" sheetId="47" r:id="rId13"/>
    <sheet name="ВОКБ №2" sheetId="46" r:id="rId14"/>
    <sheet name="ВОДБ № 2" sheetId="45" r:id="rId15"/>
    <sheet name="ВГБ №1" sheetId="44" r:id="rId16"/>
    <sheet name="ВГБ №2" sheetId="43" r:id="rId17"/>
    <sheet name="МЦ &quot;Бодрость&quot;" sheetId="42" r:id="rId18"/>
    <sheet name="Новый источник" sheetId="41" r:id="rId19"/>
    <sheet name="Клиника Константа" sheetId="40" r:id="rId20"/>
    <sheet name="ВГРД" sheetId="39" r:id="rId21"/>
    <sheet name="ЧГБ(Череповец)" sheetId="38" r:id="rId22"/>
    <sheet name="ЧГБ(районы)" sheetId="37" r:id="rId23"/>
    <sheet name="МСЧ &quot;Северсталь&quot;" sheetId="36" r:id="rId24"/>
    <sheet name="ЧГРД" sheetId="35" r:id="rId25"/>
    <sheet name="ПАО &quot;Северсталь&quot;" sheetId="34" r:id="rId26"/>
    <sheet name="Бабаевская ЦРБ" sheetId="33" r:id="rId27"/>
    <sheet name="Бабушкинская ЦРБ" sheetId="32" r:id="rId28"/>
    <sheet name="Белозерская ЦРБ" sheetId="31" r:id="rId29"/>
    <sheet name="Вашкинская ЦРБ" sheetId="30" r:id="rId30"/>
    <sheet name="Великоустюгская ЦРБ" sheetId="29" r:id="rId31"/>
    <sheet name="Верховажская ЦРБ" sheetId="28" r:id="rId32"/>
    <sheet name="Вожегодская ЦРБ" sheetId="27" r:id="rId33"/>
    <sheet name="Вологодская ЦРБ" sheetId="26" r:id="rId34"/>
    <sheet name="Вытегорская ЦРБ" sheetId="25" r:id="rId35"/>
    <sheet name="Грязовецкая ЦРБ" sheetId="24" r:id="rId36"/>
    <sheet name="Кадуйская ЦРБ" sheetId="23" r:id="rId37"/>
    <sheet name="Кирилловская ЦРБ" sheetId="22" r:id="rId38"/>
    <sheet name="К-Городецкая ЦРБ" sheetId="21" r:id="rId39"/>
    <sheet name="Междуреченская ЦРБ" sheetId="20" r:id="rId40"/>
    <sheet name="Никольская ЦРБ" sheetId="19" r:id="rId41"/>
    <sheet name="Нюксенская ЦРБ" sheetId="18" r:id="rId42"/>
    <sheet name="Сокольская ЦРБ" sheetId="17" r:id="rId43"/>
    <sheet name="Сямженская ЦРБ" sheetId="16" r:id="rId44"/>
    <sheet name="Тарногская ЦРБ" sheetId="15" r:id="rId45"/>
    <sheet name="Тотемская ЦРБ" sheetId="14" r:id="rId46"/>
    <sheet name="У-Кубинская ЦРБ" sheetId="13" r:id="rId47"/>
    <sheet name="Устюженская ЦРБ" sheetId="12" r:id="rId48"/>
    <sheet name="Харовская ЦРБ" sheetId="11" r:id="rId49"/>
    <sheet name="Чагодощенская ЦРБ" sheetId="10" r:id="rId50"/>
    <sheet name="Шекснинская ЦРБ" sheetId="9" r:id="rId51"/>
    <sheet name="АВА-ПЕТЕР" sheetId="8" r:id="rId52"/>
    <sheet name="Офтальмологический центр" sheetId="7" r:id="rId53"/>
  </sheets>
  <definedNames>
    <definedName name="_xlnm._FilterDatabase" localSheetId="51">'АВА-ПЕТЕР'!#REF!</definedName>
    <definedName name="_xlnm._FilterDatabase" localSheetId="26">'Бабаевская ЦРБ'!#REF!</definedName>
    <definedName name="_xlnm._FilterDatabase" localSheetId="27">'Бабушкинская ЦРБ'!#REF!</definedName>
    <definedName name="_xlnm._FilterDatabase" localSheetId="28">'Белозерская ЦРБ'!#REF!</definedName>
    <definedName name="_xlnm._FilterDatabase" localSheetId="29">'Вашкинская ЦРБ'!#REF!</definedName>
    <definedName name="_xlnm._FilterDatabase" localSheetId="15">'ВГБ №1'!#REF!</definedName>
    <definedName name="_xlnm._FilterDatabase" localSheetId="16">'ВГБ №2'!#REF!</definedName>
    <definedName name="_xlnm._FilterDatabase" localSheetId="20">ВГРД!#REF!</definedName>
    <definedName name="_xlnm._FilterDatabase" localSheetId="30">'Великоустюгская ЦРБ'!#REF!</definedName>
    <definedName name="_xlnm._FilterDatabase" localSheetId="31">'Верховажская ЦРБ'!#REF!</definedName>
    <definedName name="_xlnm._FilterDatabase" localSheetId="9">ВОГВВ!#REF!</definedName>
    <definedName name="_xlnm._FilterDatabase" localSheetId="14">'ВОДБ № 2'!#REF!</definedName>
    <definedName name="_xlnm._FilterDatabase" localSheetId="6">ВОДКБ!#REF!</definedName>
    <definedName name="_xlnm._FilterDatabase" localSheetId="7">ВОДКБ_22!#REF!</definedName>
    <definedName name="_xlnm._FilterDatabase" localSheetId="32">'Вожегодская ЦРБ'!#REF!</definedName>
    <definedName name="_xlnm._FilterDatabase" localSheetId="8">ВОИБ!#REF!</definedName>
    <definedName name="_xlnm._FilterDatabase" localSheetId="4">ВОКБ!#REF!</definedName>
    <definedName name="_xlnm._FilterDatabase" localSheetId="13">'ВОКБ №2'!#REF!</definedName>
    <definedName name="_xlnm._FilterDatabase" localSheetId="10">ВОКВД!#REF!</definedName>
    <definedName name="_xlnm._FilterDatabase" localSheetId="12">'ВОКВД №2'!#REF!</definedName>
    <definedName name="_xlnm._FilterDatabase" localSheetId="33">'Вологодская ЦРБ'!#REF!</definedName>
    <definedName name="_xlnm._FilterDatabase" localSheetId="5">ВООБ!#REF!</definedName>
    <definedName name="_xlnm._FilterDatabase" localSheetId="11">ВООД!#REF!</definedName>
    <definedName name="_xlnm._FilterDatabase" localSheetId="34">'Вытегорская ЦРБ'!#REF!</definedName>
    <definedName name="_xlnm._FilterDatabase" localSheetId="35">'Грязовецкая ЦРБ'!#REF!</definedName>
    <definedName name="_xlnm._FilterDatabase" localSheetId="36">'Кадуйская ЦРБ'!#REF!</definedName>
    <definedName name="_xlnm._FilterDatabase" localSheetId="38">'К-Городецкая ЦРБ'!#REF!</definedName>
    <definedName name="_xlnm._FilterDatabase" localSheetId="37">'Кирилловская ЦРБ'!#REF!</definedName>
    <definedName name="_xlnm._FilterDatabase" localSheetId="19">'Клиника Константа'!#REF!</definedName>
    <definedName name="_xlnm._FilterDatabase" localSheetId="39">'Междуреченская ЦРБ'!#REF!</definedName>
    <definedName name="_xlnm._FilterDatabase" localSheetId="23">'МСЧ "Северсталь"'!#REF!</definedName>
    <definedName name="_xlnm._FilterDatabase" localSheetId="17">'МЦ "Бодрость"'!#REF!</definedName>
    <definedName name="_xlnm._FilterDatabase" localSheetId="40">'Никольская ЦРБ'!#REF!</definedName>
    <definedName name="_xlnm._FilterDatabase" localSheetId="18">'Новый источник'!#REF!</definedName>
    <definedName name="_xlnm._FilterDatabase" localSheetId="41">'Нюксенская ЦРБ'!#REF!</definedName>
    <definedName name="_xlnm._FilterDatabase" localSheetId="52">'Офтальмологический центр'!#REF!</definedName>
    <definedName name="_xlnm._FilterDatabase" localSheetId="25">'ПАО "Северсталь"'!#REF!</definedName>
    <definedName name="_xlnm._FilterDatabase" localSheetId="3" hidden="1">'Свод '!#REF!</definedName>
    <definedName name="_xlnm._FilterDatabase" localSheetId="2" hidden="1">'Свод по МО покварт.'!#REF!</definedName>
    <definedName name="_xlnm._FilterDatabase" localSheetId="42">'Сокольская ЦРБ'!#REF!</definedName>
    <definedName name="_xlnm._FilterDatabase" localSheetId="43">'Сямженская ЦРБ'!#REF!</definedName>
    <definedName name="_xlnm._FilterDatabase" localSheetId="44">'Тарногская ЦРБ'!#REF!</definedName>
    <definedName name="_xlnm._FilterDatabase" localSheetId="45">'Тотемская ЦРБ'!#REF!</definedName>
    <definedName name="_xlnm._FilterDatabase" localSheetId="46">'У-Кубинская ЦРБ'!#REF!</definedName>
    <definedName name="_xlnm._FilterDatabase" localSheetId="47">'Устюженская ЦРБ'!#REF!</definedName>
    <definedName name="_xlnm._FilterDatabase" localSheetId="48">'Харовская ЦРБ'!#REF!</definedName>
    <definedName name="_xlnm._FilterDatabase" localSheetId="49">'Чагодощенская ЦРБ'!#REF!</definedName>
    <definedName name="_xlnm._FilterDatabase" localSheetId="22">'ЧГБ(районы)'!#REF!</definedName>
    <definedName name="_xlnm._FilterDatabase" localSheetId="21">'ЧГБ(Череповец)'!#REF!</definedName>
    <definedName name="_xlnm._FilterDatabase" localSheetId="24">ЧГРД!#REF!</definedName>
    <definedName name="_xlnm._FilterDatabase" localSheetId="50">'Шекснинская ЦРБ'!#REF!</definedName>
    <definedName name="mo" localSheetId="2">'Свод по МО покварт.'!$B$2</definedName>
    <definedName name="OrgName" localSheetId="51">'АВА-ПЕТЕР'!$A$3</definedName>
    <definedName name="OrgName" localSheetId="26">'Бабаевская ЦРБ'!$A$3</definedName>
    <definedName name="OrgName" localSheetId="27">'Бабушкинская ЦРБ'!$A$3</definedName>
    <definedName name="OrgName" localSheetId="28">'Белозерская ЦРБ'!$A$3</definedName>
    <definedName name="OrgName" localSheetId="29">'Вашкинская ЦРБ'!$A$3</definedName>
    <definedName name="OrgName" localSheetId="15">'ВГБ №1'!$A$3</definedName>
    <definedName name="OrgName" localSheetId="16">'ВГБ №2'!$A$3</definedName>
    <definedName name="OrgName" localSheetId="20">ВГРД!$A$3</definedName>
    <definedName name="OrgName" localSheetId="30">'Великоустюгская ЦРБ'!$A$3</definedName>
    <definedName name="OrgName" localSheetId="31">'Верховажская ЦРБ'!$A$3</definedName>
    <definedName name="OrgName" localSheetId="9">ВОГВВ!$A$3</definedName>
    <definedName name="OrgName" localSheetId="14">'ВОДБ № 2'!$A$3</definedName>
    <definedName name="OrgName" localSheetId="6">ВОДКБ!$A$3</definedName>
    <definedName name="OrgName" localSheetId="7">ВОДКБ_22!$A$3</definedName>
    <definedName name="OrgName" localSheetId="32">'Вожегодская ЦРБ'!$A$3</definedName>
    <definedName name="OrgName" localSheetId="8">ВОИБ!$A$3</definedName>
    <definedName name="OrgName" localSheetId="4">ВОКБ!$A$3</definedName>
    <definedName name="OrgName" localSheetId="13">'ВОКБ №2'!$A$3</definedName>
    <definedName name="OrgName" localSheetId="10">ВОКВД!$A$3</definedName>
    <definedName name="OrgName" localSheetId="12">'ВОКВД №2'!$A$3</definedName>
    <definedName name="OrgName" localSheetId="33">'Вологодская ЦРБ'!$A$3</definedName>
    <definedName name="OrgName" localSheetId="5">ВООБ!$A$3</definedName>
    <definedName name="OrgName" localSheetId="11">ВООД!$A$3</definedName>
    <definedName name="OrgName" localSheetId="34">'Вытегорская ЦРБ'!$A$3</definedName>
    <definedName name="OrgName" localSheetId="35">'Грязовецкая ЦРБ'!$A$3</definedName>
    <definedName name="OrgName" localSheetId="36">'Кадуйская ЦРБ'!$A$3</definedName>
    <definedName name="OrgName" localSheetId="38">'К-Городецкая ЦРБ'!$A$3</definedName>
    <definedName name="OrgName" localSheetId="37">'Кирилловская ЦРБ'!$A$3</definedName>
    <definedName name="OrgName" localSheetId="19">'Клиника Константа'!$A$3</definedName>
    <definedName name="OrgName" localSheetId="39">'Междуреченская ЦРБ'!$A$3</definedName>
    <definedName name="OrgName" localSheetId="23">'МСЧ "Северсталь"'!$A$3</definedName>
    <definedName name="OrgName" localSheetId="17">'МЦ "Бодрость"'!$A$3</definedName>
    <definedName name="OrgName" localSheetId="40">'Никольская ЦРБ'!$A$3</definedName>
    <definedName name="OrgName" localSheetId="18">'Новый источник'!$A$3</definedName>
    <definedName name="OrgName" localSheetId="41">'Нюксенская ЦРБ'!$A$3</definedName>
    <definedName name="OrgName" localSheetId="52">'Офтальмологический центр'!$A$3</definedName>
    <definedName name="OrgName" localSheetId="25">'ПАО "Северсталь"'!$A$3</definedName>
    <definedName name="OrgName" localSheetId="42">'Сокольская ЦРБ'!$A$3</definedName>
    <definedName name="OrgName" localSheetId="43">'Сямженская ЦРБ'!$A$3</definedName>
    <definedName name="OrgName" localSheetId="44">'Тарногская ЦРБ'!$A$3</definedName>
    <definedName name="OrgName" localSheetId="45">'Тотемская ЦРБ'!$A$3</definedName>
    <definedName name="OrgName" localSheetId="46">'У-Кубинская ЦРБ'!$A$3</definedName>
    <definedName name="OrgName" localSheetId="47">'Устюженская ЦРБ'!$A$3</definedName>
    <definedName name="OrgName" localSheetId="48">'Харовская ЦРБ'!$A$3</definedName>
    <definedName name="OrgName" localSheetId="49">'Чагодощенская ЦРБ'!$A$3</definedName>
    <definedName name="OrgName" localSheetId="22">'ЧГБ(районы)'!$A$3</definedName>
    <definedName name="OrgName" localSheetId="21">'ЧГБ(Череповец)'!$A$3</definedName>
    <definedName name="OrgName" localSheetId="24">ЧГРД!$A$3</definedName>
    <definedName name="OrgName" localSheetId="50">'Шекснинская ЦРБ'!$A$3</definedName>
    <definedName name="_xlnm.Print_Area" localSheetId="1">'общий свод'!$A$1:$G$66</definedName>
  </definedNames>
  <calcPr calcId="125725"/>
</workbook>
</file>

<file path=xl/calcChain.xml><?xml version="1.0" encoding="utf-8"?>
<calcChain xmlns="http://schemas.openxmlformats.org/spreadsheetml/2006/main">
  <c r="F10" i="7"/>
  <c r="E10"/>
  <c r="D10"/>
  <c r="C10"/>
  <c r="B10"/>
  <c r="B9"/>
  <c r="F10" i="8"/>
  <c r="E10"/>
  <c r="D10"/>
  <c r="C10"/>
  <c r="B10" s="1"/>
  <c r="B9"/>
  <c r="F16" i="9"/>
  <c r="E16"/>
  <c r="D16"/>
  <c r="C16"/>
  <c r="B16" s="1"/>
  <c r="B15"/>
  <c r="B14"/>
  <c r="B13"/>
  <c r="B12"/>
  <c r="B11"/>
  <c r="B10"/>
  <c r="B9"/>
  <c r="F14" i="10"/>
  <c r="E14"/>
  <c r="D14"/>
  <c r="C14"/>
  <c r="B14" s="1"/>
  <c r="B13"/>
  <c r="B12"/>
  <c r="B11"/>
  <c r="B10"/>
  <c r="B9"/>
  <c r="F14" i="11"/>
  <c r="E14"/>
  <c r="D14"/>
  <c r="C14"/>
  <c r="B14" s="1"/>
  <c r="B13"/>
  <c r="B12"/>
  <c r="B11"/>
  <c r="B10"/>
  <c r="B9"/>
  <c r="F15" i="12"/>
  <c r="E15"/>
  <c r="D15"/>
  <c r="C15"/>
  <c r="B15" s="1"/>
  <c r="B14"/>
  <c r="B13"/>
  <c r="B12"/>
  <c r="B11"/>
  <c r="B10"/>
  <c r="B9"/>
  <c r="F14" i="13"/>
  <c r="E14"/>
  <c r="D14"/>
  <c r="C14"/>
  <c r="B14" s="1"/>
  <c r="B13"/>
  <c r="B12"/>
  <c r="B11"/>
  <c r="B10"/>
  <c r="B9"/>
  <c r="F17" i="14"/>
  <c r="E17"/>
  <c r="D17"/>
  <c r="C17"/>
  <c r="B17" s="1"/>
  <c r="B16"/>
  <c r="B15"/>
  <c r="B14"/>
  <c r="B13"/>
  <c r="B12"/>
  <c r="B11"/>
  <c r="B10"/>
  <c r="B9"/>
  <c r="F16" i="15"/>
  <c r="E16"/>
  <c r="D16"/>
  <c r="C16"/>
  <c r="B16" s="1"/>
  <c r="B15"/>
  <c r="B14"/>
  <c r="B13"/>
  <c r="B12"/>
  <c r="B11"/>
  <c r="B10"/>
  <c r="B9"/>
  <c r="F14" i="16"/>
  <c r="E14"/>
  <c r="D14"/>
  <c r="C14"/>
  <c r="B14" s="1"/>
  <c r="B13"/>
  <c r="B12"/>
  <c r="B11"/>
  <c r="B10"/>
  <c r="B9"/>
  <c r="F17" i="17"/>
  <c r="E17"/>
  <c r="D17"/>
  <c r="C17"/>
  <c r="B17" s="1"/>
  <c r="B16"/>
  <c r="B15"/>
  <c r="B14"/>
  <c r="B13"/>
  <c r="B12"/>
  <c r="B11"/>
  <c r="B10"/>
  <c r="B9"/>
  <c r="F14" i="18"/>
  <c r="E14"/>
  <c r="D14"/>
  <c r="C14"/>
  <c r="B14" s="1"/>
  <c r="B13"/>
  <c r="B12"/>
  <c r="B11"/>
  <c r="B10"/>
  <c r="B9"/>
  <c r="F16" i="19"/>
  <c r="E16"/>
  <c r="D16"/>
  <c r="C16"/>
  <c r="B16" s="1"/>
  <c r="B15"/>
  <c r="B14"/>
  <c r="B13"/>
  <c r="B12"/>
  <c r="B11"/>
  <c r="B10"/>
  <c r="B9"/>
  <c r="F13" i="20"/>
  <c r="E13"/>
  <c r="D13"/>
  <c r="C13"/>
  <c r="B13" s="1"/>
  <c r="B12"/>
  <c r="B11"/>
  <c r="B10"/>
  <c r="B9"/>
  <c r="F16" i="21"/>
  <c r="E16"/>
  <c r="D16"/>
  <c r="C16"/>
  <c r="B16" s="1"/>
  <c r="B15"/>
  <c r="B14"/>
  <c r="B13"/>
  <c r="B12"/>
  <c r="B11"/>
  <c r="B10"/>
  <c r="B9"/>
  <c r="F13" i="22"/>
  <c r="E13"/>
  <c r="D13"/>
  <c r="C13"/>
  <c r="B13" s="1"/>
  <c r="B12"/>
  <c r="B11"/>
  <c r="B10"/>
  <c r="B9"/>
  <c r="F14" i="23"/>
  <c r="E14"/>
  <c r="D14"/>
  <c r="C14"/>
  <c r="B14" s="1"/>
  <c r="B13"/>
  <c r="B12"/>
  <c r="B11"/>
  <c r="B10"/>
  <c r="B9"/>
  <c r="F16" i="24"/>
  <c r="E16"/>
  <c r="D16"/>
  <c r="C16"/>
  <c r="B16" s="1"/>
  <c r="B15"/>
  <c r="B14"/>
  <c r="B13"/>
  <c r="B12"/>
  <c r="B11"/>
  <c r="B10"/>
  <c r="B9"/>
  <c r="F15" i="25"/>
  <c r="E15"/>
  <c r="D15"/>
  <c r="C15"/>
  <c r="B15" s="1"/>
  <c r="B14"/>
  <c r="B13"/>
  <c r="B12"/>
  <c r="B11"/>
  <c r="B10"/>
  <c r="B9"/>
  <c r="F10" i="26"/>
  <c r="E10"/>
  <c r="D10"/>
  <c r="C10"/>
  <c r="B10" s="1"/>
  <c r="B9"/>
  <c r="F14" i="27"/>
  <c r="E14"/>
  <c r="D14"/>
  <c r="C14"/>
  <c r="B14" s="1"/>
  <c r="B13"/>
  <c r="B12"/>
  <c r="B11"/>
  <c r="B10"/>
  <c r="B9"/>
  <c r="F15" i="28"/>
  <c r="E15"/>
  <c r="D15"/>
  <c r="C15"/>
  <c r="B15" s="1"/>
  <c r="B14"/>
  <c r="B13"/>
  <c r="B12"/>
  <c r="B11"/>
  <c r="B10"/>
  <c r="B9"/>
  <c r="F20" i="29"/>
  <c r="E20"/>
  <c r="D20"/>
  <c r="C20"/>
  <c r="B20" s="1"/>
  <c r="B19"/>
  <c r="B18"/>
  <c r="B17"/>
  <c r="B16"/>
  <c r="B15"/>
  <c r="B14"/>
  <c r="B13"/>
  <c r="B12"/>
  <c r="B11"/>
  <c r="B10"/>
  <c r="B9"/>
  <c r="F14" i="30"/>
  <c r="E14"/>
  <c r="D14"/>
  <c r="C14"/>
  <c r="B14" s="1"/>
  <c r="B13"/>
  <c r="B12"/>
  <c r="B11"/>
  <c r="B10"/>
  <c r="B9"/>
  <c r="F17" i="31"/>
  <c r="E17"/>
  <c r="D17"/>
  <c r="C17"/>
  <c r="B17" s="1"/>
  <c r="B16"/>
  <c r="B15"/>
  <c r="B14"/>
  <c r="B13"/>
  <c r="B12"/>
  <c r="B11"/>
  <c r="B10"/>
  <c r="B9"/>
  <c r="F14" i="32"/>
  <c r="E14"/>
  <c r="D14"/>
  <c r="C14"/>
  <c r="B14" s="1"/>
  <c r="B13"/>
  <c r="B12"/>
  <c r="B11"/>
  <c r="B10"/>
  <c r="B9"/>
  <c r="F16" i="33"/>
  <c r="E16"/>
  <c r="D16"/>
  <c r="C16"/>
  <c r="B16" s="1"/>
  <c r="B15"/>
  <c r="B14"/>
  <c r="B13"/>
  <c r="B12"/>
  <c r="B11"/>
  <c r="B10"/>
  <c r="B9"/>
  <c r="F10" i="34"/>
  <c r="E10"/>
  <c r="D10"/>
  <c r="C10"/>
  <c r="B10"/>
  <c r="B9"/>
  <c r="F12" i="35"/>
  <c r="E12"/>
  <c r="D12"/>
  <c r="C12"/>
  <c r="B12"/>
  <c r="B11"/>
  <c r="B10"/>
  <c r="B9"/>
  <c r="F23" i="36"/>
  <c r="E23"/>
  <c r="D23"/>
  <c r="C23"/>
  <c r="B23" s="1"/>
  <c r="B22"/>
  <c r="B21"/>
  <c r="B20"/>
  <c r="B19"/>
  <c r="B18"/>
  <c r="B17"/>
  <c r="B16"/>
  <c r="B15"/>
  <c r="B14"/>
  <c r="B13"/>
  <c r="B12"/>
  <c r="B11"/>
  <c r="B10"/>
  <c r="B9"/>
  <c r="F11" i="37"/>
  <c r="E11"/>
  <c r="D11"/>
  <c r="C11"/>
  <c r="B11" s="1"/>
  <c r="B10"/>
  <c r="B9"/>
  <c r="F17" i="38"/>
  <c r="E17"/>
  <c r="D17"/>
  <c r="C17"/>
  <c r="B17" s="1"/>
  <c r="B16"/>
  <c r="B15"/>
  <c r="B14"/>
  <c r="B13"/>
  <c r="B12"/>
  <c r="B11"/>
  <c r="B10"/>
  <c r="B9"/>
  <c r="F12" i="39"/>
  <c r="E12"/>
  <c r="D12"/>
  <c r="C12"/>
  <c r="B12" s="1"/>
  <c r="B11"/>
  <c r="B10"/>
  <c r="B9"/>
  <c r="F10" i="40"/>
  <c r="E10"/>
  <c r="D10"/>
  <c r="C10"/>
  <c r="B10" s="1"/>
  <c r="B9"/>
  <c r="F10" i="41"/>
  <c r="E10"/>
  <c r="D10"/>
  <c r="C10"/>
  <c r="B10"/>
  <c r="B9"/>
  <c r="F10" i="42"/>
  <c r="E10"/>
  <c r="D10"/>
  <c r="C10"/>
  <c r="B10" s="1"/>
  <c r="B9"/>
  <c r="F13" i="43"/>
  <c r="E13"/>
  <c r="D13"/>
  <c r="C13"/>
  <c r="B13" s="1"/>
  <c r="B12"/>
  <c r="B11"/>
  <c r="B10"/>
  <c r="B9"/>
  <c r="F25" i="44"/>
  <c r="E25"/>
  <c r="D25"/>
  <c r="C25"/>
  <c r="B25" s="1"/>
  <c r="B24"/>
  <c r="B23"/>
  <c r="B22"/>
  <c r="B21"/>
  <c r="B20"/>
  <c r="B19"/>
  <c r="B18"/>
  <c r="B17"/>
  <c r="B16"/>
  <c r="B15"/>
  <c r="B14"/>
  <c r="B13"/>
  <c r="B12"/>
  <c r="B11"/>
  <c r="B10"/>
  <c r="B9"/>
  <c r="F24" i="45"/>
  <c r="E24"/>
  <c r="D24"/>
  <c r="C24"/>
  <c r="B24" s="1"/>
  <c r="B23"/>
  <c r="B22"/>
  <c r="B21"/>
  <c r="B20"/>
  <c r="B19"/>
  <c r="B18"/>
  <c r="B17"/>
  <c r="B16"/>
  <c r="B15"/>
  <c r="B14"/>
  <c r="B13"/>
  <c r="B12"/>
  <c r="B11"/>
  <c r="B10"/>
  <c r="B9"/>
  <c r="F25" i="46"/>
  <c r="E25"/>
  <c r="D25"/>
  <c r="C25"/>
  <c r="B25" s="1"/>
  <c r="B24"/>
  <c r="B23"/>
  <c r="B22"/>
  <c r="B21"/>
  <c r="B20"/>
  <c r="B19"/>
  <c r="B18"/>
  <c r="B17"/>
  <c r="B16"/>
  <c r="B15"/>
  <c r="B14"/>
  <c r="B13"/>
  <c r="B12"/>
  <c r="B11"/>
  <c r="B10"/>
  <c r="B9"/>
  <c r="F10" i="47"/>
  <c r="E10"/>
  <c r="D10"/>
  <c r="C10"/>
  <c r="B10"/>
  <c r="B9"/>
  <c r="F12" i="48"/>
  <c r="E12"/>
  <c r="D12"/>
  <c r="C12"/>
  <c r="B12" s="1"/>
  <c r="B11"/>
  <c r="B10"/>
  <c r="B9"/>
  <c r="F10" i="49"/>
  <c r="E10"/>
  <c r="D10"/>
  <c r="C10"/>
  <c r="B10"/>
  <c r="B9"/>
  <c r="F12" i="50"/>
  <c r="E12"/>
  <c r="D12"/>
  <c r="C12"/>
  <c r="B12"/>
  <c r="B11"/>
  <c r="B10"/>
  <c r="B9"/>
  <c r="F11" i="51"/>
  <c r="E11"/>
  <c r="D11"/>
  <c r="C11"/>
  <c r="B11"/>
  <c r="B10"/>
  <c r="B9"/>
  <c r="F30" i="52"/>
  <c r="E30"/>
  <c r="D30"/>
  <c r="C30"/>
  <c r="B30" s="1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31" i="53"/>
  <c r="E31"/>
  <c r="D31"/>
  <c r="C31"/>
  <c r="B31" s="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10" i="54"/>
  <c r="E10"/>
  <c r="D10"/>
  <c r="C10"/>
  <c r="B10"/>
  <c r="B9"/>
  <c r="F29" i="55"/>
  <c r="E29"/>
  <c r="D29"/>
  <c r="C29"/>
  <c r="B29" s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47" i="6"/>
  <c r="E47"/>
  <c r="D47"/>
  <c r="C47"/>
  <c r="B47" s="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63" i="56" l="1"/>
  <c r="H62" s="1"/>
  <c r="H61"/>
  <c r="G61"/>
  <c r="F61"/>
  <c r="E61"/>
  <c r="D61"/>
  <c r="C61"/>
  <c r="B61"/>
  <c r="F59"/>
  <c r="B59"/>
  <c r="H57" l="1"/>
  <c r="B56"/>
  <c r="B54"/>
  <c r="B53"/>
  <c r="B52"/>
  <c r="F51"/>
  <c r="B51"/>
  <c r="F50"/>
  <c r="F49"/>
  <c r="B49"/>
  <c r="F48"/>
  <c r="B48"/>
  <c r="F47"/>
  <c r="B47"/>
  <c r="F46"/>
  <c r="B46"/>
  <c r="H45"/>
  <c r="G45"/>
  <c r="E45"/>
  <c r="D45"/>
  <c r="C45"/>
  <c r="B45"/>
  <c r="B43"/>
  <c r="F42"/>
  <c r="B41"/>
  <c r="H40"/>
  <c r="G40"/>
  <c r="F40"/>
  <c r="E40"/>
  <c r="D40"/>
  <c r="C40"/>
  <c r="B40" s="1"/>
  <c r="B36"/>
  <c r="F34"/>
  <c r="H33"/>
  <c r="G33"/>
  <c r="F33"/>
  <c r="E33"/>
  <c r="D33"/>
  <c r="C33"/>
  <c r="B33" s="1"/>
  <c r="H6"/>
  <c r="G6"/>
  <c r="F6"/>
  <c r="E6"/>
  <c r="D6"/>
  <c r="C6"/>
  <c r="B6"/>
  <c r="G56" i="57"/>
  <c r="F56"/>
  <c r="E56"/>
  <c r="D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57" i="56" l="1"/>
  <c r="G57"/>
  <c r="G62" s="1"/>
  <c r="F45"/>
  <c r="F57" s="1"/>
  <c r="C56" i="57"/>
  <c r="E57" i="56" l="1"/>
  <c r="D57" s="1"/>
  <c r="C57" s="1"/>
  <c r="F62"/>
  <c r="E62" s="1"/>
  <c r="D62" l="1"/>
  <c r="C62" s="1"/>
  <c r="B62" s="1"/>
  <c r="B64" s="1"/>
  <c r="B66" s="1"/>
  <c r="F64"/>
  <c r="F66" s="1"/>
  <c r="C66"/>
  <c r="H64"/>
  <c r="G64"/>
  <c r="E64"/>
  <c r="D64"/>
  <c r="C64"/>
</calcChain>
</file>

<file path=xl/sharedStrings.xml><?xml version="1.0" encoding="utf-8"?>
<sst xmlns="http://schemas.openxmlformats.org/spreadsheetml/2006/main" count="1044" uniqueCount="194">
  <si>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</si>
  <si>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</si>
  <si>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</si>
  <si>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</si>
  <si>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</si>
  <si>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</si>
  <si>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</si>
  <si>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</si>
  <si>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</si>
  <si>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</si>
  <si>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</si>
  <si>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</si>
  <si>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</si>
  <si>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</si>
  <si>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</si>
  <si>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</si>
  <si>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</si>
  <si>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</si>
  <si>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</si>
  <si>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</si>
  <si>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</si>
  <si>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</si>
  <si>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</si>
  <si>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</si>
  <si>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</si>
  <si>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</si>
  <si>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</si>
  <si>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</si>
  <si>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</si>
  <si>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</si>
  <si>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</si>
  <si>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</si>
  <si>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</si>
  <si>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</si>
  <si>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</si>
  <si>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</si>
  <si>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</si>
  <si>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</si>
  <si>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</si>
  <si>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</si>
  <si>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</si>
  <si>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</si>
  <si>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</si>
  <si>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</si>
  <si>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</si>
  <si>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</si>
  <si>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</si>
  <si>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</si>
  <si>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</si>
  <si>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</si>
  <si>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</si>
  <si>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</si>
  <si>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</si>
  <si>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</si>
  <si>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</si>
  <si>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</si>
  <si>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</si>
  <si>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</si>
  <si>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</si>
  <si>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</si>
  <si>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</si>
  <si>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</si>
  <si>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</si>
  <si>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</si>
  <si>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</si>
  <si>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</si>
  <si>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</si>
  <si>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</si>
  <si>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</si>
  <si>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</si>
  <si>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</si>
  <si>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</si>
  <si>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</si>
  <si>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</si>
  <si>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</si>
  <si>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</si>
  <si>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</si>
  <si>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</si>
  <si>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</si>
  <si>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</si>
  <si>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</si>
  <si>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</si>
  <si>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</si>
  <si>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</si>
  <si>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</si>
  <si>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</si>
  <si>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</si>
  <si>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</si>
  <si>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</si>
  <si>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</si>
  <si>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</si>
  <si>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</si>
  <si>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</si>
  <si>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</si>
  <si>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</si>
  <si>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</si>
  <si>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</si>
  <si>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</si>
  <si>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</si>
  <si>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</si>
  <si>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</si>
  <si>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</si>
  <si>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</si>
  <si>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</si>
  <si>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</si>
  <si>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</si>
  <si>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</si>
  <si>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</si>
  <si>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Медицинские организации</t>
  </si>
  <si>
    <t>ВСЕГО</t>
  </si>
  <si>
    <t>в том числе</t>
  </si>
  <si>
    <t>ВМП</t>
  </si>
  <si>
    <t>COVID-19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</si>
  <si>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</si>
  <si>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</si>
  <si>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</si>
  <si>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</si>
  <si>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</si>
  <si>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</si>
  <si>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</si>
  <si>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</si>
  <si>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</si>
  <si>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</si>
  <si>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</si>
  <si>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</si>
  <si>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</si>
  <si>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</si>
  <si>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</si>
  <si>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</si>
  <si>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</si>
  <si>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</si>
  <si>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</si>
  <si>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</si>
  <si>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</si>
  <si>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</si>
  <si>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</si>
  <si>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</si>
  <si>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</si>
  <si>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</si>
  <si>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</si>
  <si>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</si>
  <si>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</si>
  <si>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</si>
  <si>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</si>
  <si>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</si>
  <si>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</si>
  <si>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</si>
  <si>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</si>
  <si>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</si>
  <si>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</si>
  <si>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</si>
  <si>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</si>
  <si>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</si>
  <si>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</si>
  <si>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</si>
  <si>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</si>
  <si>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</si>
  <si>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</si>
  <si>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</si>
  <si>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 (до слияния)</t>
  </si>
  <si>
    <t>БУЗ ВО "Вологодская областная детская клиническая больница" (после слияния)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</si>
  <si>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</si>
  <si>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</si>
  <si>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</si>
  <si>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</si>
  <si>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</si>
  <si>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</si>
  <si>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</si>
  <si>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</si>
  <si>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ООО "Хирургия ГМ"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</si>
  <si>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</si>
  <si>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</si>
  <si>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</si>
  <si>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</si>
  <si>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</si>
  <si>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</si>
  <si>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</si>
  <si>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</si>
  <si>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2022 год (К.30.09.2022)</t>
  </si>
  <si>
    <t>Сводный план объёмов медицинской помощи  в условиях стационара на 2022 год по кварталам в разрезе медицинских организаций</t>
  </si>
  <si>
    <t>№ п/п</t>
  </si>
  <si>
    <t>Название медицинской организации</t>
  </si>
  <si>
    <t>1 квартал</t>
  </si>
  <si>
    <t>2 квартал</t>
  </si>
  <si>
    <t>3 квартал</t>
  </si>
  <si>
    <t>4 квартал</t>
  </si>
  <si>
    <t>4</t>
  </si>
  <si>
    <t>6</t>
  </si>
  <si>
    <t xml:space="preserve">БУЗ ВО " Череповецкая городская больница" (район)               </t>
  </si>
  <si>
    <t xml:space="preserve">БУЗ ВО "Вологодская областная детская клиническая больница" (до слияния)                         </t>
  </si>
  <si>
    <t xml:space="preserve">БУЗ ВО "Вологодская областная детская клиническая больница" (после слияния)                         </t>
  </si>
  <si>
    <t>Общий итог</t>
  </si>
  <si>
    <t xml:space="preserve"> План объемов на 2022 год, утвержденный комиссией 30.09.2022</t>
  </si>
  <si>
    <t xml:space="preserve"> План объемов утвержденных комиссией 30.09.2022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</si>
</sst>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91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8" applyFont="1"/>
    <xf numFmtId="3" fontId="9" fillId="4" borderId="1" xfId="7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5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vertical="center"/>
    </xf>
    <xf numFmtId="0" fontId="9" fillId="3" borderId="6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6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6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0" fontId="13" fillId="0" borderId="0" xfId="10" applyNumberFormat="1" applyFont="1" applyFill="1" applyBorder="1" applyProtection="1"/>
    <xf numFmtId="49" fontId="10" fillId="2" borderId="1" xfId="10" applyNumberFormat="1" applyFont="1" applyFill="1" applyBorder="1" applyAlignment="1" applyProtection="1">
      <alignment horizontal="center" vertical="center" wrapText="1"/>
    </xf>
    <xf numFmtId="49" fontId="10" fillId="2" borderId="1" xfId="7" applyNumberFormat="1" applyFont="1" applyFill="1" applyBorder="1" applyAlignment="1" applyProtection="1">
      <alignment horizontal="center" vertical="center" wrapText="1"/>
    </xf>
    <xf numFmtId="3" fontId="10" fillId="2" borderId="1" xfId="7" applyNumberFormat="1" applyFont="1" applyFill="1" applyBorder="1" applyAlignment="1" applyProtection="1">
      <alignment horizontal="center" vertical="center" wrapText="1"/>
    </xf>
    <xf numFmtId="0" fontId="11" fillId="0" borderId="1" xfId="10" applyNumberFormat="1" applyFont="1" applyFill="1" applyBorder="1" applyAlignment="1" applyProtection="1">
      <alignment horizontal="center" vertical="center"/>
    </xf>
    <xf numFmtId="3" fontId="11" fillId="0" borderId="1" xfId="10" applyNumberFormat="1" applyFont="1" applyFill="1" applyBorder="1" applyProtection="1"/>
    <xf numFmtId="3" fontId="2" fillId="0" borderId="1" xfId="10" applyNumberFormat="1" applyFont="1" applyFill="1" applyBorder="1" applyAlignment="1" applyProtection="1">
      <alignment vertical="center"/>
    </xf>
    <xf numFmtId="3" fontId="11" fillId="0" borderId="1" xfId="11" applyNumberFormat="1" applyFont="1" applyFill="1" applyBorder="1" applyAlignment="1" applyProtection="1">
      <alignment horizontal="right" vertical="center"/>
    </xf>
    <xf numFmtId="164" fontId="9" fillId="0" borderId="1" xfId="10" applyNumberFormat="1" applyFont="1" applyFill="1" applyBorder="1" applyAlignment="1" applyProtection="1">
      <alignment horizontal="right" vertical="center"/>
    </xf>
    <xf numFmtId="3" fontId="11" fillId="0" borderId="1" xfId="10" applyNumberFormat="1" applyFont="1" applyFill="1" applyBorder="1" applyAlignment="1" applyProtection="1">
      <alignment horizontal="center" vertical="center"/>
    </xf>
    <xf numFmtId="0" fontId="2" fillId="0" borderId="0" xfId="10" applyNumberFormat="1" applyFont="1" applyFill="1" applyBorder="1" applyAlignment="1" applyProtection="1">
      <alignment horizontal="center" vertical="center"/>
    </xf>
    <xf numFmtId="164" fontId="2" fillId="0" borderId="0" xfId="10" applyNumberFormat="1" applyFont="1" applyFill="1" applyBorder="1" applyAlignment="1" applyProtection="1">
      <alignment horizontal="center" vertical="center"/>
    </xf>
    <xf numFmtId="3" fontId="2" fillId="0" borderId="0" xfId="10" applyNumberFormat="1" applyFont="1" applyFill="1" applyBorder="1" applyAlignment="1" applyProtection="1">
      <alignment horizontal="left" vertical="center"/>
    </xf>
    <xf numFmtId="164" fontId="2" fillId="0" borderId="0" xfId="10" applyNumberFormat="1" applyFont="1" applyFill="1" applyBorder="1" applyAlignment="1" applyProtection="1">
      <alignment horizontal="left" vertical="center"/>
    </xf>
    <xf numFmtId="3" fontId="2" fillId="0" borderId="0" xfId="10" applyNumberFormat="1" applyFont="1" applyFill="1" applyBorder="1" applyAlignment="1" applyProtection="1">
      <alignment vertical="center"/>
    </xf>
    <xf numFmtId="4" fontId="2" fillId="0" borderId="0" xfId="10" applyNumberFormat="1" applyFont="1" applyFill="1" applyBorder="1" applyAlignment="1" applyProtection="1">
      <alignment vertical="center"/>
    </xf>
    <xf numFmtId="3" fontId="11" fillId="9" borderId="1" xfId="10" applyNumberFormat="1" applyFont="1" applyFill="1" applyBorder="1" applyProtection="1"/>
    <xf numFmtId="3" fontId="2" fillId="9" borderId="1" xfId="10" applyNumberFormat="1" applyFont="1" applyFill="1" applyBorder="1" applyAlignment="1" applyProtection="1">
      <alignment vertical="center"/>
    </xf>
    <xf numFmtId="0" fontId="14" fillId="0" borderId="5" xfId="7" applyFont="1" applyBorder="1" applyAlignment="1">
      <alignment horizontal="center" vertical="center" wrapText="1"/>
    </xf>
    <xf numFmtId="49" fontId="9" fillId="4" borderId="2" xfId="7" applyNumberFormat="1" applyFont="1" applyFill="1" applyBorder="1" applyAlignment="1">
      <alignment horizontal="center" vertical="center" wrapText="1"/>
    </xf>
    <xf numFmtId="49" fontId="9" fillId="4" borderId="3" xfId="7" applyNumberFormat="1" applyFont="1" applyFill="1" applyBorder="1" applyAlignment="1">
      <alignment horizontal="center" vertical="center" wrapText="1"/>
    </xf>
    <xf numFmtId="49" fontId="9" fillId="4" borderId="4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0" fontId="11" fillId="0" borderId="2" xfId="10" applyNumberFormat="1" applyFont="1" applyFill="1" applyBorder="1" applyAlignment="1" applyProtection="1">
      <alignment horizontal="center" vertical="center"/>
    </xf>
    <xf numFmtId="0" fontId="11" fillId="0" borderId="4" xfId="10" applyNumberFormat="1" applyFont="1" applyFill="1" applyBorder="1" applyAlignment="1" applyProtection="1">
      <alignment horizontal="center" vertical="center"/>
    </xf>
    <xf numFmtId="0" fontId="12" fillId="0" borderId="0" xfId="10" applyNumberFormat="1" applyFont="1" applyFill="1" applyBorder="1" applyAlignment="1" applyProtection="1">
      <alignment horizontal="center" vertical="center" wrapText="1"/>
    </xf>
    <xf numFmtId="0" fontId="12" fillId="0" borderId="5" xfId="10" applyNumberFormat="1" applyFont="1" applyFill="1" applyBorder="1" applyAlignment="1" applyProtection="1">
      <alignment horizontal="center" vertical="center" wrapText="1"/>
    </xf>
    <xf numFmtId="49" fontId="9" fillId="3" borderId="2" xfId="10" applyNumberFormat="1" applyFont="1" applyFill="1" applyBorder="1" applyAlignment="1" applyProtection="1">
      <alignment vertical="center" wrapText="1"/>
    </xf>
    <xf numFmtId="49" fontId="9" fillId="3" borderId="3" xfId="10" applyNumberFormat="1" applyFont="1" applyFill="1" applyBorder="1" applyAlignment="1" applyProtection="1">
      <alignment vertical="center" wrapText="1"/>
    </xf>
    <xf numFmtId="49" fontId="9" fillId="3" borderId="4" xfId="10" applyNumberFormat="1" applyFont="1" applyFill="1" applyBorder="1" applyAlignment="1" applyProtection="1">
      <alignment vertical="center" wrapText="1"/>
    </xf>
    <xf numFmtId="49" fontId="9" fillId="3" borderId="2" xfId="10" applyNumberFormat="1" applyFont="1" applyFill="1" applyBorder="1" applyAlignment="1" applyProtection="1">
      <alignment horizontal="center" vertical="center" wrapText="1"/>
    </xf>
    <xf numFmtId="49" fontId="9" fillId="3" borderId="3" xfId="10" applyNumberFormat="1" applyFont="1" applyFill="1" applyBorder="1" applyAlignment="1" applyProtection="1">
      <alignment horizontal="center" vertical="center" wrapText="1"/>
    </xf>
    <xf numFmtId="49" fontId="9" fillId="3" borderId="4" xfId="10" applyNumberFormat="1" applyFont="1" applyFill="1" applyBorder="1" applyAlignment="1" applyProtection="1">
      <alignment horizontal="center" vertical="center" wrapText="1"/>
    </xf>
    <xf numFmtId="3" fontId="9" fillId="3" borderId="7" xfId="10" applyNumberFormat="1" applyFont="1" applyFill="1" applyBorder="1" applyAlignment="1" applyProtection="1">
      <alignment horizontal="center" vertical="center" wrapText="1"/>
    </xf>
    <xf numFmtId="3" fontId="9" fillId="3" borderId="8" xfId="10" applyNumberFormat="1" applyFont="1" applyFill="1" applyBorder="1" applyAlignment="1" applyProtection="1">
      <alignment horizontal="center" vertical="center" wrapText="1"/>
    </xf>
    <xf numFmtId="3" fontId="9" fillId="3" borderId="9" xfId="10" applyNumberFormat="1" applyFont="1" applyFill="1" applyBorder="1" applyAlignment="1" applyProtection="1">
      <alignment horizontal="center" vertical="center" wrapText="1"/>
    </xf>
    <xf numFmtId="3" fontId="9" fillId="3" borderId="2" xfId="10" applyNumberFormat="1" applyFont="1" applyFill="1" applyBorder="1" applyAlignment="1" applyProtection="1">
      <alignment horizontal="center" vertical="center" wrapText="1"/>
    </xf>
    <xf numFmtId="3" fontId="9" fillId="3" borderId="4" xfId="1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2">
    <cellStyle name="Normal_Sheet1" xfId="1"/>
    <cellStyle name="Обычный" xfId="0" builtinId="0"/>
    <cellStyle name="Обычный 14" xfId="9"/>
    <cellStyle name="Обычный 14 2" xfId="8"/>
    <cellStyle name="Обычный 19" xfId="1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  <cellStyle name="Обычный 5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47</v>
      </c>
      <c r="B3">
        <v>1</v>
      </c>
    </row>
    <row r="4" spans="1:2">
      <c r="A4" t="s">
        <v>48</v>
      </c>
      <c r="B4">
        <v>3</v>
      </c>
    </row>
    <row r="5" spans="1:2">
      <c r="A5" t="s">
        <v>49</v>
      </c>
      <c r="B5">
        <v>4</v>
      </c>
    </row>
    <row r="6" spans="1:2">
      <c r="A6" t="s">
        <v>50</v>
      </c>
      <c r="B6">
        <v>5</v>
      </c>
    </row>
    <row r="7" spans="1:2">
      <c r="A7" t="s">
        <v>51</v>
      </c>
      <c r="B7">
        <v>6</v>
      </c>
    </row>
    <row r="8" spans="1:2">
      <c r="A8" t="s">
        <v>52</v>
      </c>
      <c r="B8">
        <v>1</v>
      </c>
    </row>
    <row r="9" spans="1:2">
      <c r="A9" t="s">
        <v>53</v>
      </c>
      <c r="B9">
        <v>3</v>
      </c>
    </row>
    <row r="10" spans="1:2">
      <c r="A10" t="s">
        <v>54</v>
      </c>
      <c r="B10">
        <v>4</v>
      </c>
    </row>
    <row r="11" spans="1:2">
      <c r="A11" t="s">
        <v>55</v>
      </c>
      <c r="B11">
        <v>5</v>
      </c>
    </row>
    <row r="12" spans="1:2">
      <c r="A12" t="s">
        <v>56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102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13</v>
      </c>
      <c r="B9" s="11">
        <f>SUM(C9:F9)</f>
        <v>718</v>
      </c>
      <c r="C9" s="11">
        <v>179</v>
      </c>
      <c r="D9" s="11">
        <v>221</v>
      </c>
      <c r="E9" s="11">
        <v>196</v>
      </c>
      <c r="F9" s="11">
        <v>122</v>
      </c>
    </row>
    <row r="10" spans="1:6" ht="15.75">
      <c r="A10" s="18" t="s">
        <v>24</v>
      </c>
      <c r="B10" s="11">
        <f>SUM(C10:F10)</f>
        <v>125</v>
      </c>
      <c r="C10" s="11">
        <v>19</v>
      </c>
      <c r="D10" s="11">
        <v>37</v>
      </c>
      <c r="E10" s="11">
        <v>23</v>
      </c>
      <c r="F10" s="11">
        <v>46</v>
      </c>
    </row>
    <row r="11" spans="1:6" ht="15.75">
      <c r="A11" s="18" t="s">
        <v>36</v>
      </c>
      <c r="B11" s="11">
        <f>SUM(C11:F11)</f>
        <v>292</v>
      </c>
      <c r="C11" s="11">
        <v>67</v>
      </c>
      <c r="D11" s="11">
        <v>69</v>
      </c>
      <c r="E11" s="11">
        <v>55</v>
      </c>
      <c r="F11" s="11">
        <v>101</v>
      </c>
    </row>
    <row r="12" spans="1:6" ht="15.75">
      <c r="A12" s="19" t="s">
        <v>46</v>
      </c>
      <c r="B12" s="15">
        <f>SUM(B$9:B11)</f>
        <v>1135</v>
      </c>
      <c r="C12" s="15">
        <f>SUM(C$9:C11)</f>
        <v>265</v>
      </c>
      <c r="D12" s="15">
        <f>SUM(D$9:D11)</f>
        <v>327</v>
      </c>
      <c r="E12" s="15">
        <f>SUM(E$9:E11)</f>
        <v>274</v>
      </c>
      <c r="F12" s="15">
        <f>SUM(F$9:F11)</f>
        <v>269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101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966</v>
      </c>
      <c r="C9" s="11">
        <v>190</v>
      </c>
      <c r="D9" s="11">
        <v>268</v>
      </c>
      <c r="E9" s="11">
        <v>259</v>
      </c>
      <c r="F9" s="11">
        <v>249</v>
      </c>
    </row>
    <row r="10" spans="1:6" ht="15.75">
      <c r="A10" s="19" t="s">
        <v>46</v>
      </c>
      <c r="B10" s="15">
        <f>SUM(B$9)</f>
        <v>966</v>
      </c>
      <c r="C10" s="15">
        <f>SUM(C$9)</f>
        <v>190</v>
      </c>
      <c r="D10" s="15">
        <f>SUM(D$9)</f>
        <v>268</v>
      </c>
      <c r="E10" s="15">
        <f>SUM(E$9)</f>
        <v>259</v>
      </c>
      <c r="F10" s="15">
        <f>SUM(F$9)</f>
        <v>249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100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6195</v>
      </c>
      <c r="C9" s="11">
        <v>1421</v>
      </c>
      <c r="D9" s="11">
        <v>1619</v>
      </c>
      <c r="E9" s="11">
        <v>1612</v>
      </c>
      <c r="F9" s="11">
        <v>1543</v>
      </c>
    </row>
    <row r="10" spans="1:6" ht="15.75">
      <c r="A10" s="18" t="s">
        <v>33</v>
      </c>
      <c r="B10" s="11">
        <f>SUM(C10:F10)</f>
        <v>560</v>
      </c>
      <c r="C10" s="11">
        <v>144</v>
      </c>
      <c r="D10" s="11">
        <v>128</v>
      </c>
      <c r="E10" s="11">
        <v>140</v>
      </c>
      <c r="F10" s="11">
        <v>148</v>
      </c>
    </row>
    <row r="11" spans="1:6" ht="15.75">
      <c r="A11" s="18" t="s">
        <v>38</v>
      </c>
      <c r="B11" s="11">
        <f>SUM(C11:F11)</f>
        <v>156</v>
      </c>
      <c r="C11" s="11">
        <v>43</v>
      </c>
      <c r="D11" s="11">
        <v>40</v>
      </c>
      <c r="E11" s="11">
        <v>37</v>
      </c>
      <c r="F11" s="11">
        <v>36</v>
      </c>
    </row>
    <row r="12" spans="1:6" ht="15.75">
      <c r="A12" s="19" t="s">
        <v>46</v>
      </c>
      <c r="B12" s="15">
        <f>SUM(B$9:B11)</f>
        <v>6911</v>
      </c>
      <c r="C12" s="15">
        <f>SUM(C$9:C11)</f>
        <v>1608</v>
      </c>
      <c r="D12" s="15">
        <f>SUM(D$9:D11)</f>
        <v>1787</v>
      </c>
      <c r="E12" s="15">
        <f>SUM(E$9:E11)</f>
        <v>1789</v>
      </c>
      <c r="F12" s="15">
        <f>SUM(F$9:F11)</f>
        <v>1727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99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607</v>
      </c>
      <c r="C9" s="11">
        <v>137</v>
      </c>
      <c r="D9" s="11">
        <v>205</v>
      </c>
      <c r="E9" s="11">
        <v>107</v>
      </c>
      <c r="F9" s="11">
        <v>158</v>
      </c>
    </row>
    <row r="10" spans="1:6" ht="15.75">
      <c r="A10" s="19" t="s">
        <v>46</v>
      </c>
      <c r="B10" s="15">
        <f>SUM(B$9)</f>
        <v>607</v>
      </c>
      <c r="C10" s="15">
        <f>SUM(C$9)</f>
        <v>137</v>
      </c>
      <c r="D10" s="15">
        <f>SUM(D$9)</f>
        <v>205</v>
      </c>
      <c r="E10" s="15">
        <f>SUM(E$9)</f>
        <v>107</v>
      </c>
      <c r="F10" s="15">
        <f>SUM(F$9)</f>
        <v>158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5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98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4" si="0">SUM(C9:F9)</f>
        <v>1531</v>
      </c>
      <c r="C9" s="11">
        <v>348</v>
      </c>
      <c r="D9" s="11">
        <v>376</v>
      </c>
      <c r="E9" s="11">
        <v>403</v>
      </c>
      <c r="F9" s="11">
        <v>404</v>
      </c>
    </row>
    <row r="10" spans="1:6" ht="15.75">
      <c r="A10" s="18" t="s">
        <v>12</v>
      </c>
      <c r="B10" s="11">
        <f t="shared" si="0"/>
        <v>225</v>
      </c>
      <c r="C10" s="11">
        <v>41</v>
      </c>
      <c r="D10" s="11">
        <v>57</v>
      </c>
      <c r="E10" s="11">
        <v>70</v>
      </c>
      <c r="F10" s="11">
        <v>57</v>
      </c>
    </row>
    <row r="11" spans="1:6" ht="15.75">
      <c r="A11" s="18" t="s">
        <v>20</v>
      </c>
      <c r="B11" s="11">
        <f t="shared" si="0"/>
        <v>3943</v>
      </c>
      <c r="C11" s="11">
        <v>920</v>
      </c>
      <c r="D11" s="11">
        <v>766</v>
      </c>
      <c r="E11" s="11">
        <v>983</v>
      </c>
      <c r="F11" s="11">
        <v>1274</v>
      </c>
    </row>
    <row r="12" spans="1:6" ht="15.75">
      <c r="A12" s="18" t="s">
        <v>21</v>
      </c>
      <c r="B12" s="11">
        <f t="shared" si="0"/>
        <v>924</v>
      </c>
      <c r="C12" s="11">
        <v>206</v>
      </c>
      <c r="D12" s="11">
        <v>244</v>
      </c>
      <c r="E12" s="11">
        <v>230</v>
      </c>
      <c r="F12" s="11">
        <v>244</v>
      </c>
    </row>
    <row r="13" spans="1:6" ht="15.75">
      <c r="A13" s="18" t="s">
        <v>22</v>
      </c>
      <c r="B13" s="11">
        <f t="shared" si="0"/>
        <v>704</v>
      </c>
      <c r="C13" s="11">
        <v>157</v>
      </c>
      <c r="D13" s="11">
        <v>182</v>
      </c>
      <c r="E13" s="11">
        <v>181</v>
      </c>
      <c r="F13" s="11">
        <v>184</v>
      </c>
    </row>
    <row r="14" spans="1:6" ht="15.75">
      <c r="A14" s="18" t="s">
        <v>24</v>
      </c>
      <c r="B14" s="11">
        <f t="shared" si="0"/>
        <v>1536</v>
      </c>
      <c r="C14" s="11">
        <v>328</v>
      </c>
      <c r="D14" s="11">
        <v>406</v>
      </c>
      <c r="E14" s="11">
        <v>379</v>
      </c>
      <c r="F14" s="11">
        <v>423</v>
      </c>
    </row>
    <row r="15" spans="1:6" ht="15.75">
      <c r="A15" s="18" t="s">
        <v>25</v>
      </c>
      <c r="B15" s="11">
        <f t="shared" si="0"/>
        <v>1152</v>
      </c>
      <c r="C15" s="11">
        <v>239</v>
      </c>
      <c r="D15" s="11">
        <v>312</v>
      </c>
      <c r="E15" s="11">
        <v>297</v>
      </c>
      <c r="F15" s="11">
        <v>304</v>
      </c>
    </row>
    <row r="16" spans="1:6" ht="15.75">
      <c r="A16" s="18" t="s">
        <v>28</v>
      </c>
      <c r="B16" s="11">
        <f t="shared" si="0"/>
        <v>3213</v>
      </c>
      <c r="C16" s="11">
        <v>754</v>
      </c>
      <c r="D16" s="11">
        <v>928</v>
      </c>
      <c r="E16" s="11">
        <v>954</v>
      </c>
      <c r="F16" s="11">
        <v>577</v>
      </c>
    </row>
    <row r="17" spans="1:6" ht="15.75">
      <c r="A17" s="18" t="s">
        <v>29</v>
      </c>
      <c r="B17" s="11">
        <f t="shared" si="0"/>
        <v>1355</v>
      </c>
      <c r="C17" s="11">
        <v>295</v>
      </c>
      <c r="D17" s="11">
        <v>333</v>
      </c>
      <c r="E17" s="11">
        <v>356</v>
      </c>
      <c r="F17" s="11">
        <v>371</v>
      </c>
    </row>
    <row r="18" spans="1:6" ht="15.75">
      <c r="A18" s="18" t="s">
        <v>35</v>
      </c>
      <c r="B18" s="11">
        <f t="shared" si="0"/>
        <v>203</v>
      </c>
      <c r="C18" s="11">
        <v>46</v>
      </c>
      <c r="D18" s="11">
        <v>50</v>
      </c>
      <c r="E18" s="11">
        <v>65</v>
      </c>
      <c r="F18" s="11">
        <v>42</v>
      </c>
    </row>
    <row r="19" spans="1:6" ht="15.75">
      <c r="A19" s="18" t="s">
        <v>37</v>
      </c>
      <c r="B19" s="11">
        <f t="shared" si="0"/>
        <v>340</v>
      </c>
      <c r="C19" s="11">
        <v>73</v>
      </c>
      <c r="D19" s="11">
        <v>87</v>
      </c>
      <c r="E19" s="11">
        <v>91</v>
      </c>
      <c r="F19" s="11">
        <v>89</v>
      </c>
    </row>
    <row r="20" spans="1:6" ht="15.75">
      <c r="A20" s="18" t="s">
        <v>39</v>
      </c>
      <c r="B20" s="11">
        <f t="shared" si="0"/>
        <v>1977</v>
      </c>
      <c r="C20" s="11">
        <v>393</v>
      </c>
      <c r="D20" s="11">
        <v>507</v>
      </c>
      <c r="E20" s="11">
        <v>548</v>
      </c>
      <c r="F20" s="11">
        <v>529</v>
      </c>
    </row>
    <row r="21" spans="1:6" ht="15.75">
      <c r="A21" s="18" t="s">
        <v>40</v>
      </c>
      <c r="B21" s="11">
        <f t="shared" si="0"/>
        <v>1355</v>
      </c>
      <c r="C21" s="11">
        <v>284</v>
      </c>
      <c r="D21" s="11">
        <v>324</v>
      </c>
      <c r="E21" s="11">
        <v>358</v>
      </c>
      <c r="F21" s="11">
        <v>389</v>
      </c>
    </row>
    <row r="22" spans="1:6" ht="15.75">
      <c r="A22" s="18" t="s">
        <v>41</v>
      </c>
      <c r="B22" s="11">
        <f t="shared" si="0"/>
        <v>2141</v>
      </c>
      <c r="C22" s="11">
        <v>257</v>
      </c>
      <c r="D22" s="11">
        <v>320</v>
      </c>
      <c r="E22" s="11">
        <v>749</v>
      </c>
      <c r="F22" s="11">
        <v>815</v>
      </c>
    </row>
    <row r="23" spans="1:6" ht="15.75">
      <c r="A23" s="18" t="s">
        <v>42</v>
      </c>
      <c r="B23" s="11">
        <f t="shared" si="0"/>
        <v>678</v>
      </c>
      <c r="C23" s="11">
        <v>290</v>
      </c>
      <c r="D23" s="11">
        <v>388</v>
      </c>
      <c r="E23" s="11"/>
      <c r="F23" s="11"/>
    </row>
    <row r="24" spans="1:6" ht="15.75">
      <c r="A24" s="18" t="s">
        <v>45</v>
      </c>
      <c r="B24" s="11">
        <f t="shared" si="0"/>
        <v>449</v>
      </c>
      <c r="C24" s="11">
        <v>82</v>
      </c>
      <c r="D24" s="11">
        <v>104</v>
      </c>
      <c r="E24" s="11">
        <v>105</v>
      </c>
      <c r="F24" s="11">
        <v>158</v>
      </c>
    </row>
    <row r="25" spans="1:6" ht="15.75">
      <c r="A25" s="19" t="s">
        <v>46</v>
      </c>
      <c r="B25" s="15">
        <f>SUM(B$9:B24)</f>
        <v>21726</v>
      </c>
      <c r="C25" s="15">
        <f>SUM(C$9:C24)</f>
        <v>4713</v>
      </c>
      <c r="D25" s="15">
        <f>SUM(D$9:D24)</f>
        <v>5384</v>
      </c>
      <c r="E25" s="15">
        <f>SUM(E$9:E24)</f>
        <v>5769</v>
      </c>
      <c r="F25" s="15">
        <f>SUM(F$9:F24)</f>
        <v>5860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4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97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3" si="0">SUM(C9:F9)</f>
        <v>57</v>
      </c>
      <c r="C9" s="11">
        <v>14</v>
      </c>
      <c r="D9" s="11">
        <v>18</v>
      </c>
      <c r="E9" s="11">
        <v>9</v>
      </c>
      <c r="F9" s="11">
        <v>16</v>
      </c>
    </row>
    <row r="10" spans="1:6" ht="15.75">
      <c r="A10" s="18" t="s">
        <v>12</v>
      </c>
      <c r="B10" s="11">
        <f t="shared" si="0"/>
        <v>132</v>
      </c>
      <c r="C10" s="11">
        <v>10</v>
      </c>
      <c r="D10" s="11">
        <v>30</v>
      </c>
      <c r="E10" s="11">
        <v>44</v>
      </c>
      <c r="F10" s="11">
        <v>48</v>
      </c>
    </row>
    <row r="11" spans="1:6" ht="15.75">
      <c r="A11" s="18" t="s">
        <v>15</v>
      </c>
      <c r="B11" s="11">
        <f t="shared" si="0"/>
        <v>207</v>
      </c>
      <c r="C11" s="11">
        <v>43</v>
      </c>
      <c r="D11" s="11">
        <v>49</v>
      </c>
      <c r="E11" s="11">
        <v>57</v>
      </c>
      <c r="F11" s="11">
        <v>58</v>
      </c>
    </row>
    <row r="12" spans="1:6" ht="15.75">
      <c r="A12" s="18" t="s">
        <v>16</v>
      </c>
      <c r="B12" s="11">
        <f t="shared" si="0"/>
        <v>203</v>
      </c>
      <c r="C12" s="11">
        <v>35</v>
      </c>
      <c r="D12" s="11">
        <v>46</v>
      </c>
      <c r="E12" s="11">
        <v>49</v>
      </c>
      <c r="F12" s="11">
        <v>73</v>
      </c>
    </row>
    <row r="13" spans="1:6" ht="15.75">
      <c r="A13" s="18" t="s">
        <v>17</v>
      </c>
      <c r="B13" s="11">
        <f t="shared" si="0"/>
        <v>330</v>
      </c>
      <c r="C13" s="11">
        <v>64</v>
      </c>
      <c r="D13" s="11">
        <v>76</v>
      </c>
      <c r="E13" s="11">
        <v>114</v>
      </c>
      <c r="F13" s="11">
        <v>76</v>
      </c>
    </row>
    <row r="14" spans="1:6" ht="15.75">
      <c r="A14" s="18" t="s">
        <v>18</v>
      </c>
      <c r="B14" s="11">
        <f t="shared" si="0"/>
        <v>949</v>
      </c>
      <c r="C14" s="11">
        <v>170</v>
      </c>
      <c r="D14" s="11">
        <v>280</v>
      </c>
      <c r="E14" s="11">
        <v>294</v>
      </c>
      <c r="F14" s="11">
        <v>205</v>
      </c>
    </row>
    <row r="15" spans="1:6" ht="15.75">
      <c r="A15" s="18" t="s">
        <v>19</v>
      </c>
      <c r="B15" s="11">
        <f t="shared" si="0"/>
        <v>199</v>
      </c>
      <c r="C15" s="11">
        <v>36</v>
      </c>
      <c r="D15" s="11">
        <v>52</v>
      </c>
      <c r="E15" s="11">
        <v>68</v>
      </c>
      <c r="F15" s="11">
        <v>43</v>
      </c>
    </row>
    <row r="16" spans="1:6" ht="15.75">
      <c r="A16" s="18" t="s">
        <v>20</v>
      </c>
      <c r="B16" s="11">
        <f t="shared" si="0"/>
        <v>547</v>
      </c>
      <c r="C16" s="11">
        <v>318</v>
      </c>
      <c r="D16" s="11">
        <v>126</v>
      </c>
      <c r="E16" s="11">
        <v>103</v>
      </c>
      <c r="F16" s="11"/>
    </row>
    <row r="17" spans="1:6" ht="15.75">
      <c r="A17" s="18" t="s">
        <v>24</v>
      </c>
      <c r="B17" s="11">
        <f t="shared" si="0"/>
        <v>893</v>
      </c>
      <c r="C17" s="11">
        <v>156</v>
      </c>
      <c r="D17" s="11">
        <v>254</v>
      </c>
      <c r="E17" s="11">
        <v>245</v>
      </c>
      <c r="F17" s="11">
        <v>238</v>
      </c>
    </row>
    <row r="18" spans="1:6" ht="15.75">
      <c r="A18" s="18" t="s">
        <v>26</v>
      </c>
      <c r="B18" s="11">
        <f t="shared" si="0"/>
        <v>377</v>
      </c>
      <c r="C18" s="11">
        <v>101</v>
      </c>
      <c r="D18" s="11">
        <v>97</v>
      </c>
      <c r="E18" s="11">
        <v>82</v>
      </c>
      <c r="F18" s="11">
        <v>97</v>
      </c>
    </row>
    <row r="19" spans="1:6" ht="15.75">
      <c r="A19" s="18" t="s">
        <v>27</v>
      </c>
      <c r="B19" s="11">
        <f t="shared" si="0"/>
        <v>215</v>
      </c>
      <c r="C19" s="11">
        <v>60</v>
      </c>
      <c r="D19" s="11">
        <v>43</v>
      </c>
      <c r="E19" s="11">
        <v>39</v>
      </c>
      <c r="F19" s="11">
        <v>73</v>
      </c>
    </row>
    <row r="20" spans="1:6" ht="15.75">
      <c r="A20" s="18" t="s">
        <v>29</v>
      </c>
      <c r="B20" s="11">
        <f t="shared" si="0"/>
        <v>545</v>
      </c>
      <c r="C20" s="11">
        <v>119</v>
      </c>
      <c r="D20" s="11">
        <v>157</v>
      </c>
      <c r="E20" s="11">
        <v>163</v>
      </c>
      <c r="F20" s="11">
        <v>106</v>
      </c>
    </row>
    <row r="21" spans="1:6" ht="15.75">
      <c r="A21" s="18" t="s">
        <v>31</v>
      </c>
      <c r="B21" s="11">
        <f t="shared" si="0"/>
        <v>3055</v>
      </c>
      <c r="C21" s="11">
        <v>754</v>
      </c>
      <c r="D21" s="11">
        <v>743</v>
      </c>
      <c r="E21" s="11">
        <v>720</v>
      </c>
      <c r="F21" s="11">
        <v>838</v>
      </c>
    </row>
    <row r="22" spans="1:6" ht="15.75">
      <c r="A22" s="18" t="s">
        <v>34</v>
      </c>
      <c r="B22" s="11">
        <f t="shared" si="0"/>
        <v>76</v>
      </c>
      <c r="C22" s="11">
        <v>19</v>
      </c>
      <c r="D22" s="11">
        <v>17</v>
      </c>
      <c r="E22" s="11">
        <v>25</v>
      </c>
      <c r="F22" s="11">
        <v>15</v>
      </c>
    </row>
    <row r="23" spans="1:6" ht="15.75">
      <c r="A23" s="18" t="s">
        <v>39</v>
      </c>
      <c r="B23" s="11">
        <f t="shared" si="0"/>
        <v>891</v>
      </c>
      <c r="C23" s="11">
        <v>167</v>
      </c>
      <c r="D23" s="11">
        <v>237</v>
      </c>
      <c r="E23" s="11">
        <v>273</v>
      </c>
      <c r="F23" s="11">
        <v>214</v>
      </c>
    </row>
    <row r="24" spans="1:6" ht="15.75">
      <c r="A24" s="19" t="s">
        <v>46</v>
      </c>
      <c r="B24" s="15">
        <f>SUM(B$9:B23)</f>
        <v>8676</v>
      </c>
      <c r="C24" s="15">
        <f>SUM(C$9:C23)</f>
        <v>2066</v>
      </c>
      <c r="D24" s="15">
        <f>SUM(D$9:D23)</f>
        <v>2225</v>
      </c>
      <c r="E24" s="15">
        <f>SUM(E$9:E23)</f>
        <v>2285</v>
      </c>
      <c r="F24" s="15">
        <f>SUM(F$9:F23)</f>
        <v>2100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5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96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24" si="0">SUM(C9:F9)</f>
        <v>3584</v>
      </c>
      <c r="C9" s="11">
        <v>1</v>
      </c>
      <c r="D9" s="11">
        <v>21</v>
      </c>
      <c r="E9" s="11">
        <v>1062</v>
      </c>
      <c r="F9" s="11">
        <v>2500</v>
      </c>
    </row>
    <row r="10" spans="1:6" ht="15.75">
      <c r="A10" s="18" t="s">
        <v>10</v>
      </c>
      <c r="B10" s="11">
        <f t="shared" si="0"/>
        <v>276</v>
      </c>
      <c r="C10" s="11">
        <v>220</v>
      </c>
      <c r="D10" s="11">
        <v>56</v>
      </c>
      <c r="E10" s="11"/>
      <c r="F10" s="11"/>
    </row>
    <row r="11" spans="1:6" ht="15.75">
      <c r="A11" s="18" t="s">
        <v>20</v>
      </c>
      <c r="B11" s="11">
        <f t="shared" si="0"/>
        <v>2090</v>
      </c>
      <c r="C11" s="11">
        <v>1604</v>
      </c>
      <c r="D11" s="11">
        <v>486</v>
      </c>
      <c r="E11" s="11"/>
      <c r="F11" s="11"/>
    </row>
    <row r="12" spans="1:6" ht="15.75">
      <c r="A12" s="18" t="s">
        <v>21</v>
      </c>
      <c r="B12" s="11">
        <f t="shared" si="0"/>
        <v>1480</v>
      </c>
      <c r="C12" s="11">
        <v>260</v>
      </c>
      <c r="D12" s="11">
        <v>704</v>
      </c>
      <c r="E12" s="11">
        <v>516</v>
      </c>
      <c r="F12" s="11"/>
    </row>
    <row r="13" spans="1:6" ht="15.75">
      <c r="A13" s="18" t="s">
        <v>22</v>
      </c>
      <c r="B13" s="11">
        <f t="shared" si="0"/>
        <v>31</v>
      </c>
      <c r="C13" s="11"/>
      <c r="D13" s="11">
        <v>17</v>
      </c>
      <c r="E13" s="11">
        <v>14</v>
      </c>
      <c r="F13" s="11"/>
    </row>
    <row r="14" spans="1:6" ht="15.75">
      <c r="A14" s="18" t="s">
        <v>24</v>
      </c>
      <c r="B14" s="11">
        <f t="shared" si="0"/>
        <v>669</v>
      </c>
      <c r="C14" s="11">
        <v>2</v>
      </c>
      <c r="D14" s="11">
        <v>415</v>
      </c>
      <c r="E14" s="11">
        <v>252</v>
      </c>
      <c r="F14" s="11"/>
    </row>
    <row r="15" spans="1:6" ht="15.75">
      <c r="A15" s="18" t="s">
        <v>27</v>
      </c>
      <c r="B15" s="11">
        <f t="shared" si="0"/>
        <v>22</v>
      </c>
      <c r="C15" s="11"/>
      <c r="D15" s="11">
        <v>14</v>
      </c>
      <c r="E15" s="11">
        <v>8</v>
      </c>
      <c r="F15" s="11"/>
    </row>
    <row r="16" spans="1:6" ht="15.75">
      <c r="A16" s="18" t="s">
        <v>28</v>
      </c>
      <c r="B16" s="11">
        <f t="shared" si="0"/>
        <v>236</v>
      </c>
      <c r="C16" s="11">
        <v>2</v>
      </c>
      <c r="D16" s="11">
        <v>51</v>
      </c>
      <c r="E16" s="11">
        <v>103</v>
      </c>
      <c r="F16" s="11">
        <v>80</v>
      </c>
    </row>
    <row r="17" spans="1:6" ht="15.75">
      <c r="A17" s="18" t="s">
        <v>32</v>
      </c>
      <c r="B17" s="11">
        <f t="shared" si="0"/>
        <v>906</v>
      </c>
      <c r="C17" s="11">
        <v>284</v>
      </c>
      <c r="D17" s="11">
        <v>355</v>
      </c>
      <c r="E17" s="11">
        <v>267</v>
      </c>
      <c r="F17" s="11"/>
    </row>
    <row r="18" spans="1:6" ht="15.75">
      <c r="A18" s="18" t="s">
        <v>35</v>
      </c>
      <c r="B18" s="11">
        <f t="shared" si="0"/>
        <v>163</v>
      </c>
      <c r="C18" s="11">
        <v>1</v>
      </c>
      <c r="D18" s="11">
        <v>120</v>
      </c>
      <c r="E18" s="11">
        <v>42</v>
      </c>
      <c r="F18" s="11"/>
    </row>
    <row r="19" spans="1:6" ht="15.75">
      <c r="A19" s="18" t="s">
        <v>36</v>
      </c>
      <c r="B19" s="11">
        <f t="shared" si="0"/>
        <v>64</v>
      </c>
      <c r="C19" s="11"/>
      <c r="D19" s="11"/>
      <c r="E19" s="11">
        <v>64</v>
      </c>
      <c r="F19" s="11"/>
    </row>
    <row r="20" spans="1:6" ht="15.75">
      <c r="A20" s="18" t="s">
        <v>39</v>
      </c>
      <c r="B20" s="11">
        <f t="shared" si="0"/>
        <v>673</v>
      </c>
      <c r="C20" s="11">
        <v>20</v>
      </c>
      <c r="D20" s="11">
        <v>381</v>
      </c>
      <c r="E20" s="11">
        <v>272</v>
      </c>
      <c r="F20" s="11"/>
    </row>
    <row r="21" spans="1:6" ht="15.75">
      <c r="A21" s="18" t="s">
        <v>40</v>
      </c>
      <c r="B21" s="11">
        <f t="shared" si="0"/>
        <v>722</v>
      </c>
      <c r="C21" s="11">
        <v>24</v>
      </c>
      <c r="D21" s="11">
        <v>394</v>
      </c>
      <c r="E21" s="11">
        <v>304</v>
      </c>
      <c r="F21" s="11"/>
    </row>
    <row r="22" spans="1:6" ht="15.75">
      <c r="A22" s="18" t="s">
        <v>41</v>
      </c>
      <c r="B22" s="11">
        <f t="shared" si="0"/>
        <v>176</v>
      </c>
      <c r="C22" s="11"/>
      <c r="D22" s="11">
        <v>83</v>
      </c>
      <c r="E22" s="11">
        <v>93</v>
      </c>
      <c r="F22" s="11"/>
    </row>
    <row r="23" spans="1:6" ht="15.75">
      <c r="A23" s="18" t="s">
        <v>42</v>
      </c>
      <c r="B23" s="11">
        <f t="shared" si="0"/>
        <v>329</v>
      </c>
      <c r="C23" s="11">
        <v>7</v>
      </c>
      <c r="D23" s="11">
        <v>222</v>
      </c>
      <c r="E23" s="11">
        <v>100</v>
      </c>
      <c r="F23" s="11"/>
    </row>
    <row r="24" spans="1:6" ht="15.75">
      <c r="A24" s="18" t="s">
        <v>45</v>
      </c>
      <c r="B24" s="11">
        <f t="shared" si="0"/>
        <v>156</v>
      </c>
      <c r="C24" s="11"/>
      <c r="D24" s="11">
        <v>100</v>
      </c>
      <c r="E24" s="11">
        <v>56</v>
      </c>
      <c r="F24" s="11"/>
    </row>
    <row r="25" spans="1:6" ht="15.75">
      <c r="A25" s="19" t="s">
        <v>46</v>
      </c>
      <c r="B25" s="15">
        <f>SUM(B$9:B24)</f>
        <v>11577</v>
      </c>
      <c r="C25" s="15">
        <f>SUM(C$9:C24)</f>
        <v>2425</v>
      </c>
      <c r="D25" s="15">
        <f>SUM(D$9:D24)</f>
        <v>3419</v>
      </c>
      <c r="E25" s="15">
        <f>SUM(E$9:E24)</f>
        <v>3153</v>
      </c>
      <c r="F25" s="15">
        <f>SUM(F$9:F24)</f>
        <v>2580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95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35</v>
      </c>
      <c r="B9" s="11">
        <f>SUM(C9:F9)</f>
        <v>0</v>
      </c>
      <c r="C9" s="11"/>
      <c r="D9" s="11"/>
      <c r="E9" s="11"/>
      <c r="F9" s="11"/>
    </row>
    <row r="10" spans="1:6" ht="15.75">
      <c r="A10" s="18" t="s">
        <v>41</v>
      </c>
      <c r="B10" s="11">
        <f>SUM(C10:F10)</f>
        <v>1089</v>
      </c>
      <c r="C10" s="11">
        <v>76</v>
      </c>
      <c r="D10" s="11">
        <v>74</v>
      </c>
      <c r="E10" s="11">
        <v>424</v>
      </c>
      <c r="F10" s="11">
        <v>515</v>
      </c>
    </row>
    <row r="11" spans="1:6" ht="15.75">
      <c r="A11" s="18" t="s">
        <v>42</v>
      </c>
      <c r="B11" s="11">
        <f>SUM(C11:F11)</f>
        <v>746</v>
      </c>
      <c r="C11" s="11">
        <v>352</v>
      </c>
      <c r="D11" s="11">
        <v>394</v>
      </c>
      <c r="E11" s="11"/>
      <c r="F11" s="11"/>
    </row>
    <row r="12" spans="1:6" ht="15.75">
      <c r="A12" s="18" t="s">
        <v>43</v>
      </c>
      <c r="B12" s="11">
        <f>SUM(C12:F12)</f>
        <v>65</v>
      </c>
      <c r="C12" s="11">
        <v>27</v>
      </c>
      <c r="D12" s="11">
        <v>18</v>
      </c>
      <c r="E12" s="11">
        <v>6</v>
      </c>
      <c r="F12" s="11">
        <v>14</v>
      </c>
    </row>
    <row r="13" spans="1:6" ht="15.75">
      <c r="A13" s="19" t="s">
        <v>46</v>
      </c>
      <c r="B13" s="15">
        <f>SUM(B$9:B12)</f>
        <v>1900</v>
      </c>
      <c r="C13" s="15">
        <f>SUM(C$9:C12)</f>
        <v>455</v>
      </c>
      <c r="D13" s="15">
        <f>SUM(D$9:D12)</f>
        <v>486</v>
      </c>
      <c r="E13" s="15">
        <f>SUM(E$9:E12)</f>
        <v>430</v>
      </c>
      <c r="F13" s="15">
        <f>SUM(F$9:F12)</f>
        <v>529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94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1459</v>
      </c>
      <c r="C9" s="11">
        <v>383</v>
      </c>
      <c r="D9" s="11">
        <v>398</v>
      </c>
      <c r="E9" s="11">
        <v>369</v>
      </c>
      <c r="F9" s="11">
        <v>309</v>
      </c>
    </row>
    <row r="10" spans="1:6" ht="15.75">
      <c r="A10" s="19" t="s">
        <v>46</v>
      </c>
      <c r="B10" s="15">
        <f>SUM(B$9)</f>
        <v>1459</v>
      </c>
      <c r="C10" s="15">
        <f>SUM(C$9)</f>
        <v>383</v>
      </c>
      <c r="D10" s="15">
        <f>SUM(D$9)</f>
        <v>398</v>
      </c>
      <c r="E10" s="15">
        <f>SUM(E$9)</f>
        <v>369</v>
      </c>
      <c r="F10" s="15">
        <f>SUM(F$9)</f>
        <v>309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93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2040</v>
      </c>
      <c r="C9" s="11">
        <v>490</v>
      </c>
      <c r="D9" s="11">
        <v>557</v>
      </c>
      <c r="E9" s="11">
        <v>550</v>
      </c>
      <c r="F9" s="11">
        <v>443</v>
      </c>
    </row>
    <row r="10" spans="1:6" ht="15.75">
      <c r="A10" s="19" t="s">
        <v>46</v>
      </c>
      <c r="B10" s="15">
        <f>SUM(B$9)</f>
        <v>2040</v>
      </c>
      <c r="C10" s="15">
        <f>SUM(C$9)</f>
        <v>490</v>
      </c>
      <c r="D10" s="15">
        <f>SUM(D$9)</f>
        <v>557</v>
      </c>
      <c r="E10" s="15">
        <f>SUM(E$9)</f>
        <v>550</v>
      </c>
      <c r="F10" s="15">
        <f>SUM(F$9)</f>
        <v>443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tabSelected="1" zoomScale="75" zoomScaleNormal="75" workbookViewId="0">
      <selection activeCell="A2" sqref="A2:H2"/>
    </sheetView>
  </sheetViews>
  <sheetFormatPr defaultRowHeight="15.75"/>
  <cols>
    <col min="1" max="1" width="61.1640625" style="20" customWidth="1"/>
    <col min="2" max="4" width="19.1640625" style="45" customWidth="1"/>
    <col min="5" max="5" width="19.1640625" style="46" customWidth="1"/>
    <col min="6" max="8" width="19.1640625" style="45" customWidth="1"/>
    <col min="9" max="16384" width="9.33203125" style="20"/>
  </cols>
  <sheetData>
    <row r="2" spans="1:8" ht="84" customHeight="1">
      <c r="A2" s="65" t="s">
        <v>178</v>
      </c>
      <c r="B2" s="65"/>
      <c r="C2" s="65"/>
      <c r="D2" s="65"/>
      <c r="E2" s="65"/>
      <c r="F2" s="65"/>
      <c r="G2" s="65"/>
      <c r="H2" s="65"/>
    </row>
    <row r="3" spans="1:8" ht="15.75" customHeight="1">
      <c r="A3" s="66" t="s">
        <v>108</v>
      </c>
      <c r="B3" s="69" t="s">
        <v>109</v>
      </c>
      <c r="C3" s="69" t="s">
        <v>110</v>
      </c>
      <c r="D3" s="69"/>
      <c r="E3" s="69"/>
      <c r="F3" s="69"/>
      <c r="G3" s="69"/>
      <c r="H3" s="69"/>
    </row>
    <row r="4" spans="1:8" ht="31.5">
      <c r="A4" s="67"/>
      <c r="B4" s="69"/>
      <c r="C4" s="21" t="s">
        <v>23</v>
      </c>
      <c r="D4" s="69" t="s">
        <v>28</v>
      </c>
      <c r="E4" s="69"/>
      <c r="F4" s="69"/>
      <c r="G4" s="21" t="s">
        <v>111</v>
      </c>
      <c r="H4" s="21" t="s">
        <v>112</v>
      </c>
    </row>
    <row r="5" spans="1:8" ht="49.5" customHeight="1">
      <c r="A5" s="68"/>
      <c r="B5" s="22" t="s">
        <v>113</v>
      </c>
      <c r="C5" s="23" t="s">
        <v>113</v>
      </c>
      <c r="D5" s="23" t="s">
        <v>114</v>
      </c>
      <c r="E5" s="24" t="s">
        <v>115</v>
      </c>
      <c r="F5" s="23" t="s">
        <v>116</v>
      </c>
      <c r="G5" s="23" t="s">
        <v>113</v>
      </c>
      <c r="H5" s="23" t="s">
        <v>113</v>
      </c>
    </row>
    <row r="6" spans="1:8" s="27" customFormat="1">
      <c r="A6" s="25" t="s">
        <v>117</v>
      </c>
      <c r="B6" s="26">
        <f t="shared" ref="B6:H6" si="0">SUM(B7:B32)</f>
        <v>58342</v>
      </c>
      <c r="C6" s="26">
        <f t="shared" si="0"/>
        <v>2040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391</v>
      </c>
    </row>
    <row r="7" spans="1:8" s="27" customFormat="1">
      <c r="A7" s="28" t="s">
        <v>118</v>
      </c>
      <c r="B7" s="29">
        <v>2731</v>
      </c>
      <c r="C7" s="30"/>
      <c r="D7" s="30"/>
      <c r="E7" s="30"/>
      <c r="F7" s="30"/>
      <c r="G7" s="30"/>
      <c r="H7" s="30"/>
    </row>
    <row r="8" spans="1:8" s="27" customFormat="1">
      <c r="A8" s="28" t="s">
        <v>119</v>
      </c>
      <c r="B8" s="29">
        <v>1439</v>
      </c>
      <c r="C8" s="30"/>
      <c r="D8" s="30"/>
      <c r="E8" s="30"/>
      <c r="F8" s="30"/>
      <c r="G8" s="30"/>
      <c r="H8" s="30"/>
    </row>
    <row r="9" spans="1:8" s="27" customFormat="1">
      <c r="A9" s="28" t="s">
        <v>120</v>
      </c>
      <c r="B9" s="29">
        <v>2296</v>
      </c>
      <c r="C9" s="30"/>
      <c r="D9" s="30"/>
      <c r="E9" s="30"/>
      <c r="F9" s="30"/>
      <c r="G9" s="30"/>
      <c r="H9" s="30"/>
    </row>
    <row r="10" spans="1:8" s="27" customFormat="1">
      <c r="A10" s="28" t="s">
        <v>121</v>
      </c>
      <c r="B10" s="29">
        <v>1132</v>
      </c>
      <c r="C10" s="30"/>
      <c r="D10" s="30"/>
      <c r="E10" s="30"/>
      <c r="F10" s="30"/>
      <c r="G10" s="30"/>
      <c r="H10" s="30"/>
    </row>
    <row r="11" spans="1:8" s="27" customFormat="1">
      <c r="A11" s="28" t="s">
        <v>122</v>
      </c>
      <c r="B11" s="29">
        <v>7548</v>
      </c>
      <c r="C11" s="30"/>
      <c r="D11" s="30"/>
      <c r="E11" s="30"/>
      <c r="F11" s="30"/>
      <c r="G11" s="30"/>
      <c r="H11" s="30">
        <v>391</v>
      </c>
    </row>
    <row r="12" spans="1:8" s="27" customFormat="1">
      <c r="A12" s="28" t="s">
        <v>123</v>
      </c>
      <c r="B12" s="29">
        <v>2050</v>
      </c>
      <c r="C12" s="30"/>
      <c r="D12" s="30"/>
      <c r="E12" s="30"/>
      <c r="F12" s="30"/>
      <c r="G12" s="30"/>
      <c r="H12" s="30"/>
    </row>
    <row r="13" spans="1:8" s="27" customFormat="1">
      <c r="A13" s="28" t="s">
        <v>124</v>
      </c>
      <c r="B13" s="29">
        <v>1123</v>
      </c>
      <c r="C13" s="30"/>
      <c r="D13" s="30"/>
      <c r="E13" s="30"/>
      <c r="F13" s="30"/>
      <c r="G13" s="30"/>
      <c r="H13" s="30"/>
    </row>
    <row r="14" spans="1:8" s="27" customFormat="1">
      <c r="A14" s="28" t="s">
        <v>125</v>
      </c>
      <c r="B14" s="29">
        <v>1350</v>
      </c>
      <c r="C14" s="30"/>
      <c r="D14" s="30"/>
      <c r="E14" s="30"/>
      <c r="F14" s="30"/>
      <c r="G14" s="30"/>
      <c r="H14" s="30"/>
    </row>
    <row r="15" spans="1:8" s="27" customFormat="1">
      <c r="A15" s="28" t="s">
        <v>126</v>
      </c>
      <c r="B15" s="29">
        <v>2493</v>
      </c>
      <c r="C15" s="30"/>
      <c r="D15" s="30"/>
      <c r="E15" s="30"/>
      <c r="F15" s="30"/>
      <c r="G15" s="30"/>
      <c r="H15" s="30"/>
    </row>
    <row r="16" spans="1:8" s="27" customFormat="1">
      <c r="A16" s="28" t="s">
        <v>127</v>
      </c>
      <c r="B16" s="29">
        <v>3648</v>
      </c>
      <c r="C16" s="30"/>
      <c r="D16" s="30"/>
      <c r="E16" s="30"/>
      <c r="F16" s="30"/>
      <c r="G16" s="30"/>
      <c r="H16" s="30"/>
    </row>
    <row r="17" spans="1:8" s="27" customFormat="1">
      <c r="A17" s="28" t="s">
        <v>128</v>
      </c>
      <c r="B17" s="29">
        <v>1476</v>
      </c>
      <c r="C17" s="30"/>
      <c r="D17" s="30"/>
      <c r="E17" s="30"/>
      <c r="F17" s="30"/>
      <c r="G17" s="30"/>
      <c r="H17" s="30"/>
    </row>
    <row r="18" spans="1:8" s="27" customFormat="1">
      <c r="A18" s="28" t="s">
        <v>129</v>
      </c>
      <c r="B18" s="29">
        <v>1235</v>
      </c>
      <c r="C18" s="30"/>
      <c r="D18" s="30"/>
      <c r="E18" s="30"/>
      <c r="F18" s="30"/>
      <c r="G18" s="30"/>
      <c r="H18" s="30"/>
    </row>
    <row r="19" spans="1:8" s="27" customFormat="1">
      <c r="A19" s="28" t="s">
        <v>130</v>
      </c>
      <c r="B19" s="29">
        <v>2352</v>
      </c>
      <c r="C19" s="30"/>
      <c r="D19" s="30"/>
      <c r="E19" s="30"/>
      <c r="F19" s="30"/>
      <c r="G19" s="30"/>
      <c r="H19" s="30"/>
    </row>
    <row r="20" spans="1:8" s="27" customFormat="1">
      <c r="A20" s="28" t="s">
        <v>131</v>
      </c>
      <c r="B20" s="29">
        <v>997</v>
      </c>
      <c r="C20" s="30"/>
      <c r="D20" s="30"/>
      <c r="E20" s="30"/>
      <c r="F20" s="30"/>
      <c r="G20" s="30"/>
      <c r="H20" s="30"/>
    </row>
    <row r="21" spans="1:8" s="27" customFormat="1">
      <c r="A21" s="28" t="s">
        <v>132</v>
      </c>
      <c r="B21" s="29">
        <v>2509</v>
      </c>
      <c r="C21" s="30"/>
      <c r="D21" s="30"/>
      <c r="E21" s="30"/>
      <c r="F21" s="30"/>
      <c r="G21" s="30"/>
      <c r="H21" s="30"/>
    </row>
    <row r="22" spans="1:8" s="27" customFormat="1">
      <c r="A22" s="28" t="s">
        <v>133</v>
      </c>
      <c r="B22" s="29">
        <v>1209</v>
      </c>
      <c r="C22" s="30"/>
      <c r="D22" s="30"/>
      <c r="E22" s="30"/>
      <c r="F22" s="30"/>
      <c r="G22" s="30"/>
      <c r="H22" s="30"/>
    </row>
    <row r="23" spans="1:8" s="27" customFormat="1">
      <c r="A23" s="28" t="s">
        <v>134</v>
      </c>
      <c r="B23" s="29">
        <v>3747</v>
      </c>
      <c r="C23" s="30"/>
      <c r="D23" s="30"/>
      <c r="E23" s="30"/>
      <c r="F23" s="30"/>
      <c r="G23" s="30"/>
      <c r="H23" s="30"/>
    </row>
    <row r="24" spans="1:8" s="27" customFormat="1">
      <c r="A24" s="28" t="s">
        <v>135</v>
      </c>
      <c r="B24" s="29">
        <v>1267</v>
      </c>
      <c r="C24" s="30"/>
      <c r="D24" s="30"/>
      <c r="E24" s="30"/>
      <c r="F24" s="30"/>
      <c r="G24" s="30"/>
      <c r="H24" s="30"/>
    </row>
    <row r="25" spans="1:8" s="27" customFormat="1">
      <c r="A25" s="28" t="s">
        <v>136</v>
      </c>
      <c r="B25" s="29">
        <v>1596</v>
      </c>
      <c r="C25" s="30"/>
      <c r="D25" s="30"/>
      <c r="E25" s="30"/>
      <c r="F25" s="30"/>
      <c r="G25" s="30"/>
      <c r="H25" s="30"/>
    </row>
    <row r="26" spans="1:8" s="27" customFormat="1">
      <c r="A26" s="28" t="s">
        <v>137</v>
      </c>
      <c r="B26" s="29">
        <v>3944</v>
      </c>
      <c r="C26" s="30"/>
      <c r="D26" s="30"/>
      <c r="E26" s="30"/>
      <c r="F26" s="30"/>
      <c r="G26" s="30"/>
      <c r="H26" s="30"/>
    </row>
    <row r="27" spans="1:8" s="27" customFormat="1">
      <c r="A27" s="28" t="s">
        <v>138</v>
      </c>
      <c r="B27" s="29">
        <v>1061</v>
      </c>
      <c r="C27" s="30"/>
      <c r="D27" s="30"/>
      <c r="E27" s="30"/>
      <c r="F27" s="30"/>
      <c r="G27" s="30"/>
      <c r="H27" s="30"/>
    </row>
    <row r="28" spans="1:8" s="27" customFormat="1">
      <c r="A28" s="28" t="s">
        <v>139</v>
      </c>
      <c r="B28" s="29">
        <v>2069</v>
      </c>
      <c r="C28" s="30"/>
      <c r="D28" s="30"/>
      <c r="E28" s="30"/>
      <c r="F28" s="30"/>
      <c r="G28" s="30"/>
      <c r="H28" s="30"/>
    </row>
    <row r="29" spans="1:8" s="27" customFormat="1">
      <c r="A29" s="28" t="s">
        <v>140</v>
      </c>
      <c r="B29" s="29">
        <v>1468</v>
      </c>
      <c r="C29" s="30"/>
      <c r="D29" s="30"/>
      <c r="E29" s="30"/>
      <c r="F29" s="30"/>
      <c r="G29" s="30"/>
      <c r="H29" s="30"/>
    </row>
    <row r="30" spans="1:8" s="27" customFormat="1">
      <c r="A30" s="28" t="s">
        <v>141</v>
      </c>
      <c r="B30" s="29">
        <v>1636</v>
      </c>
      <c r="C30" s="30"/>
      <c r="D30" s="30"/>
      <c r="E30" s="30"/>
      <c r="F30" s="30"/>
      <c r="G30" s="30"/>
      <c r="H30" s="30"/>
    </row>
    <row r="31" spans="1:8" s="27" customFormat="1">
      <c r="A31" s="28" t="s">
        <v>142</v>
      </c>
      <c r="B31" s="29">
        <v>3926</v>
      </c>
      <c r="C31" s="30"/>
      <c r="D31" s="30"/>
      <c r="E31" s="30"/>
      <c r="F31" s="30"/>
      <c r="G31" s="30"/>
      <c r="H31" s="30"/>
    </row>
    <row r="32" spans="1:8" s="27" customFormat="1">
      <c r="A32" s="28" t="s">
        <v>143</v>
      </c>
      <c r="B32" s="30">
        <v>2040</v>
      </c>
      <c r="C32" s="29">
        <v>2040</v>
      </c>
      <c r="D32" s="30"/>
      <c r="E32" s="30"/>
      <c r="F32" s="30"/>
      <c r="G32" s="30"/>
      <c r="H32" s="30"/>
    </row>
    <row r="33" spans="1:8" s="27" customFormat="1">
      <c r="A33" s="25" t="s">
        <v>144</v>
      </c>
      <c r="B33" s="26">
        <f t="shared" ref="B33:H33" si="1">SUM(B34:B39)</f>
        <v>21676</v>
      </c>
      <c r="C33" s="26">
        <f t="shared" si="1"/>
        <v>1459</v>
      </c>
      <c r="D33" s="26">
        <f t="shared" si="1"/>
        <v>206</v>
      </c>
      <c r="E33" s="26">
        <f t="shared" si="1"/>
        <v>0</v>
      </c>
      <c r="F33" s="26">
        <f t="shared" si="1"/>
        <v>206</v>
      </c>
      <c r="G33" s="26">
        <f t="shared" si="1"/>
        <v>254</v>
      </c>
      <c r="H33" s="26">
        <f t="shared" si="1"/>
        <v>2495</v>
      </c>
    </row>
    <row r="34" spans="1:8" s="32" customFormat="1">
      <c r="A34" s="31" t="s">
        <v>145</v>
      </c>
      <c r="B34" s="30">
        <v>11596</v>
      </c>
      <c r="C34" s="30"/>
      <c r="D34" s="30">
        <v>206</v>
      </c>
      <c r="E34" s="30"/>
      <c r="F34" s="30">
        <f>D34+E34</f>
        <v>206</v>
      </c>
      <c r="G34" s="30">
        <v>19</v>
      </c>
      <c r="H34" s="30">
        <v>2315</v>
      </c>
    </row>
    <row r="35" spans="1:8" s="32" customFormat="1">
      <c r="A35" s="31" t="s">
        <v>146</v>
      </c>
      <c r="B35" s="30">
        <v>1900</v>
      </c>
      <c r="C35" s="30"/>
      <c r="D35" s="30"/>
      <c r="E35" s="30"/>
      <c r="F35" s="30"/>
      <c r="G35" s="30"/>
      <c r="H35" s="30"/>
    </row>
    <row r="36" spans="1:8" s="32" customFormat="1" ht="31.5">
      <c r="A36" s="31" t="s">
        <v>147</v>
      </c>
      <c r="B36" s="30">
        <f>6455+G36</f>
        <v>6686</v>
      </c>
      <c r="C36" s="30"/>
      <c r="D36" s="30"/>
      <c r="E36" s="30"/>
      <c r="F36" s="30"/>
      <c r="G36" s="30">
        <v>231</v>
      </c>
      <c r="H36" s="30">
        <v>180</v>
      </c>
    </row>
    <row r="37" spans="1:8" s="32" customFormat="1" ht="29.25" customHeight="1">
      <c r="A37" s="31" t="s">
        <v>148</v>
      </c>
      <c r="B37" s="30">
        <v>31</v>
      </c>
      <c r="C37" s="30"/>
      <c r="D37" s="30"/>
      <c r="E37" s="30"/>
      <c r="F37" s="30"/>
      <c r="G37" s="30"/>
      <c r="H37" s="30"/>
    </row>
    <row r="38" spans="1:8" s="32" customFormat="1">
      <c r="A38" s="31" t="s">
        <v>149</v>
      </c>
      <c r="B38" s="30">
        <v>1459</v>
      </c>
      <c r="C38" s="30">
        <v>1459</v>
      </c>
      <c r="D38" s="30"/>
      <c r="E38" s="30"/>
      <c r="F38" s="30"/>
      <c r="G38" s="30"/>
      <c r="H38" s="30"/>
    </row>
    <row r="39" spans="1:8" s="32" customFormat="1" ht="31.5">
      <c r="A39" s="31" t="s">
        <v>150</v>
      </c>
      <c r="B39" s="30">
        <v>4</v>
      </c>
      <c r="C39" s="30"/>
      <c r="D39" s="30"/>
      <c r="E39" s="30"/>
      <c r="F39" s="30"/>
      <c r="G39" s="30">
        <v>4</v>
      </c>
      <c r="H39" s="30"/>
    </row>
    <row r="40" spans="1:8" s="32" customFormat="1" ht="29.25" customHeight="1">
      <c r="A40" s="33" t="s">
        <v>151</v>
      </c>
      <c r="B40" s="34">
        <f t="shared" ref="B40:H40" si="2">SUM(B41:B44)</f>
        <v>19232</v>
      </c>
      <c r="C40" s="34">
        <f t="shared" si="2"/>
        <v>734</v>
      </c>
      <c r="D40" s="34">
        <f t="shared" si="2"/>
        <v>15</v>
      </c>
      <c r="E40" s="34">
        <f t="shared" si="2"/>
        <v>0</v>
      </c>
      <c r="F40" s="34">
        <f t="shared" si="2"/>
        <v>15</v>
      </c>
      <c r="G40" s="34">
        <f t="shared" si="2"/>
        <v>567</v>
      </c>
      <c r="H40" s="34">
        <f t="shared" si="2"/>
        <v>1703</v>
      </c>
    </row>
    <row r="41" spans="1:8" s="32" customFormat="1">
      <c r="A41" s="31" t="s">
        <v>152</v>
      </c>
      <c r="B41" s="30">
        <f>11883+G41</f>
        <v>12450</v>
      </c>
      <c r="C41" s="30"/>
      <c r="D41" s="30"/>
      <c r="E41" s="30"/>
      <c r="F41" s="30"/>
      <c r="G41" s="30">
        <v>567</v>
      </c>
      <c r="H41" s="30"/>
    </row>
    <row r="42" spans="1:8" s="32" customFormat="1">
      <c r="A42" s="31" t="s">
        <v>153</v>
      </c>
      <c r="B42" s="30">
        <v>3580</v>
      </c>
      <c r="C42" s="30"/>
      <c r="D42" s="30">
        <v>15</v>
      </c>
      <c r="E42" s="30"/>
      <c r="F42" s="30">
        <f>D42+E42</f>
        <v>15</v>
      </c>
      <c r="G42" s="30"/>
      <c r="H42" s="30">
        <v>900</v>
      </c>
    </row>
    <row r="43" spans="1:8" s="32" customFormat="1" ht="31.5">
      <c r="A43" s="31" t="s">
        <v>154</v>
      </c>
      <c r="B43" s="30">
        <f>2468</f>
        <v>2468</v>
      </c>
      <c r="C43" s="30"/>
      <c r="D43" s="30"/>
      <c r="E43" s="30"/>
      <c r="F43" s="30"/>
      <c r="G43" s="30"/>
      <c r="H43" s="30">
        <v>803</v>
      </c>
    </row>
    <row r="44" spans="1:8" s="32" customFormat="1" ht="29.25" customHeight="1">
      <c r="A44" s="31" t="s">
        <v>155</v>
      </c>
      <c r="B44" s="30">
        <v>734</v>
      </c>
      <c r="C44" s="30">
        <v>734</v>
      </c>
      <c r="D44" s="30"/>
      <c r="E44" s="30"/>
      <c r="F44" s="30"/>
      <c r="G44" s="30"/>
      <c r="H44" s="30"/>
    </row>
    <row r="45" spans="1:8" s="32" customFormat="1" ht="29.25" customHeight="1">
      <c r="A45" s="33" t="s">
        <v>156</v>
      </c>
      <c r="B45" s="26">
        <f t="shared" ref="B45:H45" si="3">SUM(B46:B56)</f>
        <v>91149</v>
      </c>
      <c r="C45" s="26">
        <f t="shared" si="3"/>
        <v>429</v>
      </c>
      <c r="D45" s="26">
        <f t="shared" si="3"/>
        <v>9803</v>
      </c>
      <c r="E45" s="34">
        <f t="shared" si="3"/>
        <v>878</v>
      </c>
      <c r="F45" s="26">
        <f t="shared" si="3"/>
        <v>10681</v>
      </c>
      <c r="G45" s="26">
        <f t="shared" si="3"/>
        <v>4512</v>
      </c>
      <c r="H45" s="26">
        <f t="shared" si="3"/>
        <v>1442</v>
      </c>
    </row>
    <row r="46" spans="1:8" s="32" customFormat="1" ht="31.5">
      <c r="A46" s="31" t="s">
        <v>157</v>
      </c>
      <c r="B46" s="30">
        <f>24326+G46</f>
        <v>26446</v>
      </c>
      <c r="C46" s="30"/>
      <c r="D46" s="30">
        <v>846</v>
      </c>
      <c r="E46" s="30">
        <v>69</v>
      </c>
      <c r="F46" s="30">
        <f t="shared" ref="F46:F51" si="4">D46+E46</f>
        <v>915</v>
      </c>
      <c r="G46" s="30">
        <v>2120</v>
      </c>
      <c r="H46" s="30"/>
    </row>
    <row r="47" spans="1:8" s="32" customFormat="1" ht="31.5">
      <c r="A47" s="31" t="s">
        <v>158</v>
      </c>
      <c r="B47" s="30">
        <f>21726+G47</f>
        <v>23100</v>
      </c>
      <c r="C47" s="30"/>
      <c r="D47" s="30">
        <v>2538</v>
      </c>
      <c r="E47" s="30">
        <v>419</v>
      </c>
      <c r="F47" s="30">
        <f t="shared" si="4"/>
        <v>2957</v>
      </c>
      <c r="G47" s="30">
        <v>1374</v>
      </c>
      <c r="H47" s="30"/>
    </row>
    <row r="48" spans="1:8" s="32" customFormat="1" ht="31.5">
      <c r="A48" s="31" t="s">
        <v>159</v>
      </c>
      <c r="B48" s="30">
        <f>7301+G48</f>
        <v>7350</v>
      </c>
      <c r="C48" s="30">
        <v>114</v>
      </c>
      <c r="D48" s="30">
        <v>155</v>
      </c>
      <c r="E48" s="30"/>
      <c r="F48" s="30">
        <f t="shared" si="4"/>
        <v>155</v>
      </c>
      <c r="G48" s="30">
        <v>49</v>
      </c>
      <c r="H48" s="30">
        <v>697</v>
      </c>
    </row>
    <row r="49" spans="1:8" s="32" customFormat="1" ht="31.5">
      <c r="A49" s="31" t="s">
        <v>160</v>
      </c>
      <c r="B49" s="30">
        <f>5917+G49</f>
        <v>6000</v>
      </c>
      <c r="C49" s="30">
        <v>315</v>
      </c>
      <c r="D49" s="30">
        <v>291</v>
      </c>
      <c r="E49" s="30"/>
      <c r="F49" s="30">
        <f t="shared" si="4"/>
        <v>291</v>
      </c>
      <c r="G49" s="30">
        <v>83</v>
      </c>
      <c r="H49" s="30"/>
    </row>
    <row r="50" spans="1:8" s="32" customFormat="1" ht="31.5">
      <c r="A50" s="31" t="s">
        <v>161</v>
      </c>
      <c r="B50" s="30">
        <v>8757</v>
      </c>
      <c r="C50" s="30"/>
      <c r="D50" s="30">
        <v>126</v>
      </c>
      <c r="E50" s="30">
        <v>24</v>
      </c>
      <c r="F50" s="30">
        <f t="shared" si="4"/>
        <v>150</v>
      </c>
      <c r="G50" s="30">
        <v>81</v>
      </c>
      <c r="H50" s="30">
        <v>547</v>
      </c>
    </row>
    <row r="51" spans="1:8" s="32" customFormat="1" ht="33.75" customHeight="1">
      <c r="A51" s="31" t="s">
        <v>162</v>
      </c>
      <c r="B51" s="30">
        <f>6911+G51</f>
        <v>7286</v>
      </c>
      <c r="C51" s="30"/>
      <c r="D51" s="30">
        <v>5847</v>
      </c>
      <c r="E51" s="30">
        <v>366</v>
      </c>
      <c r="F51" s="30">
        <f t="shared" si="4"/>
        <v>6213</v>
      </c>
      <c r="G51" s="30">
        <v>375</v>
      </c>
      <c r="H51" s="30"/>
    </row>
    <row r="52" spans="1:8" s="32" customFormat="1" ht="31.5">
      <c r="A52" s="31" t="s">
        <v>163</v>
      </c>
      <c r="B52" s="30">
        <f>966+G52</f>
        <v>1016</v>
      </c>
      <c r="C52" s="30"/>
      <c r="D52" s="30"/>
      <c r="E52" s="30"/>
      <c r="F52" s="30"/>
      <c r="G52" s="30">
        <v>50</v>
      </c>
      <c r="H52" s="30"/>
    </row>
    <row r="53" spans="1:8" s="32" customFormat="1" ht="31.5">
      <c r="A53" s="31" t="s">
        <v>164</v>
      </c>
      <c r="B53" s="30">
        <f>607+G53</f>
        <v>611</v>
      </c>
      <c r="C53" s="30"/>
      <c r="D53" s="30"/>
      <c r="E53" s="30"/>
      <c r="F53" s="30"/>
      <c r="G53" s="30">
        <v>4</v>
      </c>
      <c r="H53" s="30"/>
    </row>
    <row r="54" spans="1:8" s="32" customFormat="1" ht="31.5">
      <c r="A54" s="31" t="s">
        <v>165</v>
      </c>
      <c r="B54" s="30">
        <f>4750+G54</f>
        <v>5119</v>
      </c>
      <c r="C54" s="30"/>
      <c r="D54" s="30"/>
      <c r="E54" s="30"/>
      <c r="F54" s="30"/>
      <c r="G54" s="30">
        <v>369</v>
      </c>
      <c r="H54" s="30"/>
    </row>
    <row r="55" spans="1:8" s="32" customFormat="1" ht="31.5">
      <c r="A55" s="31" t="s">
        <v>166</v>
      </c>
      <c r="B55" s="30">
        <v>4322</v>
      </c>
      <c r="C55" s="30"/>
      <c r="D55" s="30"/>
      <c r="E55" s="30"/>
      <c r="F55" s="30"/>
      <c r="G55" s="30"/>
      <c r="H55" s="30">
        <v>198</v>
      </c>
    </row>
    <row r="56" spans="1:8" s="32" customFormat="1" ht="31.5">
      <c r="A56" s="31" t="s">
        <v>167</v>
      </c>
      <c r="B56" s="30">
        <f>1135+G56</f>
        <v>1142</v>
      </c>
      <c r="C56" s="30"/>
      <c r="D56" s="30"/>
      <c r="E56" s="30"/>
      <c r="F56" s="30"/>
      <c r="G56" s="30">
        <v>7</v>
      </c>
      <c r="H56" s="30"/>
    </row>
    <row r="57" spans="1:8" s="32" customFormat="1" ht="29.25" customHeight="1">
      <c r="A57" s="33" t="s">
        <v>168</v>
      </c>
      <c r="B57" s="34">
        <f t="shared" ref="B57:H57" si="5">B6+B33+B40+B45</f>
        <v>190399</v>
      </c>
      <c r="C57" s="34">
        <f t="shared" si="5"/>
        <v>4662</v>
      </c>
      <c r="D57" s="34">
        <f t="shared" si="5"/>
        <v>10024</v>
      </c>
      <c r="E57" s="34">
        <f t="shared" si="5"/>
        <v>878</v>
      </c>
      <c r="F57" s="34">
        <f t="shared" si="5"/>
        <v>10902</v>
      </c>
      <c r="G57" s="34">
        <f t="shared" si="5"/>
        <v>5333</v>
      </c>
      <c r="H57" s="34">
        <f t="shared" si="5"/>
        <v>6031</v>
      </c>
    </row>
    <row r="58" spans="1:8" s="32" customFormat="1" ht="27" customHeight="1">
      <c r="A58" s="31" t="s">
        <v>169</v>
      </c>
      <c r="B58" s="30">
        <v>2</v>
      </c>
      <c r="C58" s="30"/>
      <c r="D58" s="30"/>
      <c r="E58" s="30"/>
      <c r="F58" s="30"/>
      <c r="G58" s="30">
        <v>2</v>
      </c>
      <c r="H58" s="30"/>
    </row>
    <row r="59" spans="1:8" s="32" customFormat="1" ht="24" customHeight="1">
      <c r="A59" s="31" t="s">
        <v>170</v>
      </c>
      <c r="B59" s="30">
        <f>75+G59</f>
        <v>316</v>
      </c>
      <c r="C59" s="30"/>
      <c r="D59" s="30"/>
      <c r="E59" s="30">
        <v>2</v>
      </c>
      <c r="F59" s="30">
        <f>D59+E59</f>
        <v>2</v>
      </c>
      <c r="G59" s="30">
        <v>241</v>
      </c>
      <c r="H59" s="30"/>
    </row>
    <row r="60" spans="1:8" s="32" customFormat="1" ht="33" customHeight="1">
      <c r="A60" s="31" t="s">
        <v>171</v>
      </c>
      <c r="B60" s="30">
        <v>600</v>
      </c>
      <c r="C60" s="30"/>
      <c r="D60" s="30"/>
      <c r="E60" s="30"/>
      <c r="F60" s="30"/>
      <c r="G60" s="30"/>
      <c r="H60" s="30"/>
    </row>
    <row r="61" spans="1:8" s="32" customFormat="1" ht="47.25">
      <c r="A61" s="33" t="s">
        <v>172</v>
      </c>
      <c r="B61" s="35">
        <f t="shared" ref="B61:H61" si="6">SUM(B58:B60)</f>
        <v>918</v>
      </c>
      <c r="C61" s="35">
        <f t="shared" si="6"/>
        <v>0</v>
      </c>
      <c r="D61" s="35">
        <f t="shared" si="6"/>
        <v>0</v>
      </c>
      <c r="E61" s="35">
        <f t="shared" si="6"/>
        <v>2</v>
      </c>
      <c r="F61" s="35">
        <f t="shared" si="6"/>
        <v>2</v>
      </c>
      <c r="G61" s="35">
        <f t="shared" si="6"/>
        <v>243</v>
      </c>
      <c r="H61" s="35">
        <f t="shared" si="6"/>
        <v>0</v>
      </c>
    </row>
    <row r="62" spans="1:8" s="32" customFormat="1">
      <c r="A62" s="33" t="s">
        <v>173</v>
      </c>
      <c r="B62" s="34">
        <f t="shared" ref="B62:H62" si="7">B57+B61</f>
        <v>191317</v>
      </c>
      <c r="C62" s="34">
        <f t="shared" si="7"/>
        <v>4662</v>
      </c>
      <c r="D62" s="34">
        <f t="shared" si="7"/>
        <v>10024</v>
      </c>
      <c r="E62" s="34">
        <f t="shared" si="7"/>
        <v>880</v>
      </c>
      <c r="F62" s="34">
        <f t="shared" si="7"/>
        <v>10904</v>
      </c>
      <c r="G62" s="34">
        <f t="shared" si="7"/>
        <v>5576</v>
      </c>
      <c r="H62" s="34">
        <f t="shared" si="7"/>
        <v>6031</v>
      </c>
    </row>
    <row r="63" spans="1:8" s="38" customFormat="1" ht="31.5">
      <c r="A63" s="36" t="s">
        <v>174</v>
      </c>
      <c r="B63" s="37">
        <v>5000</v>
      </c>
      <c r="C63" s="37">
        <v>625</v>
      </c>
      <c r="D63" s="37">
        <v>122</v>
      </c>
      <c r="E63" s="37">
        <v>264</v>
      </c>
      <c r="F63" s="37">
        <f>D63+E63</f>
        <v>386</v>
      </c>
      <c r="G63" s="37">
        <v>2138</v>
      </c>
      <c r="H63" s="37">
        <v>0</v>
      </c>
    </row>
    <row r="64" spans="1:8" s="38" customFormat="1" ht="29.25" customHeight="1" thickBot="1">
      <c r="A64" s="39" t="s">
        <v>175</v>
      </c>
      <c r="B64" s="40">
        <f t="shared" ref="B64:H64" si="8">B62+B63</f>
        <v>196317</v>
      </c>
      <c r="C64" s="40">
        <f t="shared" si="8"/>
        <v>5287</v>
      </c>
      <c r="D64" s="40">
        <f t="shared" si="8"/>
        <v>10146</v>
      </c>
      <c r="E64" s="40">
        <f t="shared" si="8"/>
        <v>1144</v>
      </c>
      <c r="F64" s="40">
        <f t="shared" si="8"/>
        <v>11290</v>
      </c>
      <c r="G64" s="40">
        <f t="shared" si="8"/>
        <v>7714</v>
      </c>
      <c r="H64" s="40">
        <f t="shared" si="8"/>
        <v>6031</v>
      </c>
    </row>
    <row r="65" spans="1:8" ht="24" customHeight="1" thickBot="1">
      <c r="A65" s="41" t="s">
        <v>176</v>
      </c>
      <c r="B65" s="42">
        <v>197927</v>
      </c>
      <c r="C65" s="42">
        <v>5287</v>
      </c>
      <c r="D65" s="42"/>
      <c r="E65" s="42"/>
      <c r="F65" s="42">
        <v>11290</v>
      </c>
      <c r="G65" s="42"/>
      <c r="H65" s="42"/>
    </row>
    <row r="66" spans="1:8" ht="16.5" thickBot="1">
      <c r="A66" s="43" t="s">
        <v>177</v>
      </c>
      <c r="B66" s="44">
        <f>B64-B65</f>
        <v>-1610</v>
      </c>
      <c r="C66" s="44">
        <f>C64-C65</f>
        <v>0</v>
      </c>
      <c r="D66" s="44"/>
      <c r="E66" s="44"/>
      <c r="F66" s="44">
        <f>F64-F65</f>
        <v>0</v>
      </c>
      <c r="G66" s="44"/>
      <c r="H66" s="44"/>
    </row>
  </sheetData>
  <mergeCells count="5">
    <mergeCell ref="A2:H2"/>
    <mergeCell ref="A3:A5"/>
    <mergeCell ref="B3:B4"/>
    <mergeCell ref="C3:H3"/>
    <mergeCell ref="D4:F4"/>
  </mergeCells>
  <printOptions horizontalCentered="1" verticalCentered="1"/>
  <pageMargins left="0" right="0" top="0" bottom="0" header="0.31496062992125984" footer="0.31496062992125984"/>
  <pageSetup paperSize="9" scale="5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92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39</v>
      </c>
      <c r="B9" s="11">
        <f>SUM(C9:F9)</f>
        <v>31</v>
      </c>
      <c r="C9" s="11">
        <v>8</v>
      </c>
      <c r="D9" s="11">
        <v>12</v>
      </c>
      <c r="E9" s="11">
        <v>11</v>
      </c>
      <c r="F9" s="11"/>
    </row>
    <row r="10" spans="1:6" ht="15.75">
      <c r="A10" s="19" t="s">
        <v>46</v>
      </c>
      <c r="B10" s="15">
        <f>SUM(B$9)</f>
        <v>31</v>
      </c>
      <c r="C10" s="15">
        <f>SUM(C$9)</f>
        <v>8</v>
      </c>
      <c r="D10" s="15">
        <f>SUM(D$9)</f>
        <v>12</v>
      </c>
      <c r="E10" s="15">
        <f>SUM(E$9)</f>
        <v>11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91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5494</v>
      </c>
      <c r="C9" s="11">
        <v>1007</v>
      </c>
      <c r="D9" s="11">
        <v>1093</v>
      </c>
      <c r="E9" s="11">
        <v>1774</v>
      </c>
      <c r="F9" s="11">
        <v>1620</v>
      </c>
    </row>
    <row r="10" spans="1:6" ht="15.75">
      <c r="A10" s="18" t="s">
        <v>20</v>
      </c>
      <c r="B10" s="11">
        <f>SUM(C10:F10)</f>
        <v>181</v>
      </c>
      <c r="C10" s="11">
        <v>173</v>
      </c>
      <c r="D10" s="11">
        <v>8</v>
      </c>
      <c r="E10" s="11"/>
      <c r="F10" s="11"/>
    </row>
    <row r="11" spans="1:6" ht="15.75">
      <c r="A11" s="18" t="s">
        <v>26</v>
      </c>
      <c r="B11" s="11">
        <f>SUM(C11:F11)</f>
        <v>780</v>
      </c>
      <c r="C11" s="11">
        <v>188</v>
      </c>
      <c r="D11" s="11">
        <v>134</v>
      </c>
      <c r="E11" s="11">
        <v>236</v>
      </c>
      <c r="F11" s="11">
        <v>222</v>
      </c>
    </row>
    <row r="12" spans="1:6" ht="15.75">
      <c r="A12" s="19" t="s">
        <v>46</v>
      </c>
      <c r="B12" s="15">
        <f>SUM(B$9:B11)</f>
        <v>6455</v>
      </c>
      <c r="C12" s="15">
        <f>SUM(C$9:C11)</f>
        <v>1368</v>
      </c>
      <c r="D12" s="15">
        <f>SUM(D$9:D11)</f>
        <v>1235</v>
      </c>
      <c r="E12" s="15">
        <f>SUM(E$9:E11)</f>
        <v>2010</v>
      </c>
      <c r="F12" s="15">
        <f>SUM(F$9:F11)</f>
        <v>1842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90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 t="shared" ref="B9:B16" si="0">SUM(C9:F9)</f>
        <v>900</v>
      </c>
      <c r="C9" s="11">
        <v>900</v>
      </c>
      <c r="D9" s="11"/>
      <c r="E9" s="11"/>
      <c r="F9" s="11"/>
    </row>
    <row r="10" spans="1:6" ht="15.75">
      <c r="A10" s="18" t="s">
        <v>21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24</v>
      </c>
      <c r="B11" s="11">
        <f t="shared" si="0"/>
        <v>614</v>
      </c>
      <c r="C11" s="11"/>
      <c r="D11" s="11">
        <v>86</v>
      </c>
      <c r="E11" s="11">
        <v>220</v>
      </c>
      <c r="F11" s="11">
        <v>308</v>
      </c>
    </row>
    <row r="12" spans="1:6" ht="15.75">
      <c r="A12" s="18" t="s">
        <v>28</v>
      </c>
      <c r="B12" s="11">
        <f t="shared" si="0"/>
        <v>15</v>
      </c>
      <c r="C12" s="11"/>
      <c r="D12" s="11"/>
      <c r="E12" s="11">
        <v>6</v>
      </c>
      <c r="F12" s="11">
        <v>9</v>
      </c>
    </row>
    <row r="13" spans="1:6" ht="15.75">
      <c r="A13" s="18" t="s">
        <v>32</v>
      </c>
      <c r="B13" s="11">
        <f t="shared" si="0"/>
        <v>0</v>
      </c>
      <c r="C13" s="11"/>
      <c r="D13" s="11"/>
      <c r="E13" s="11"/>
      <c r="F13" s="11"/>
    </row>
    <row r="14" spans="1:6" ht="15.75">
      <c r="A14" s="18" t="s">
        <v>38</v>
      </c>
      <c r="B14" s="11">
        <f t="shared" si="0"/>
        <v>41</v>
      </c>
      <c r="C14" s="11"/>
      <c r="D14" s="11">
        <v>10</v>
      </c>
      <c r="E14" s="11">
        <v>16</v>
      </c>
      <c r="F14" s="11">
        <v>15</v>
      </c>
    </row>
    <row r="15" spans="1:6" ht="15.75">
      <c r="A15" s="18" t="s">
        <v>41</v>
      </c>
      <c r="B15" s="11">
        <f t="shared" si="0"/>
        <v>1460</v>
      </c>
      <c r="C15" s="11"/>
      <c r="D15" s="11">
        <v>38</v>
      </c>
      <c r="E15" s="11">
        <v>600</v>
      </c>
      <c r="F15" s="11">
        <v>822</v>
      </c>
    </row>
    <row r="16" spans="1:6" ht="15.75">
      <c r="A16" s="18" t="s">
        <v>42</v>
      </c>
      <c r="B16" s="11">
        <f t="shared" si="0"/>
        <v>102</v>
      </c>
      <c r="C16" s="11"/>
      <c r="D16" s="11">
        <v>47</v>
      </c>
      <c r="E16" s="11">
        <v>16</v>
      </c>
      <c r="F16" s="11">
        <v>39</v>
      </c>
    </row>
    <row r="17" spans="1:6" ht="15.75">
      <c r="A17" s="19" t="s">
        <v>46</v>
      </c>
      <c r="B17" s="15">
        <f>SUM(B$9:B16)</f>
        <v>3132</v>
      </c>
      <c r="C17" s="15">
        <f>SUM(C$9:C16)</f>
        <v>900</v>
      </c>
      <c r="D17" s="15">
        <f>SUM(D$9:D16)</f>
        <v>181</v>
      </c>
      <c r="E17" s="15">
        <f>SUM(E$9:E16)</f>
        <v>858</v>
      </c>
      <c r="F17" s="15">
        <f>SUM(F$9:F16)</f>
        <v>1193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89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179</v>
      </c>
      <c r="C9" s="11"/>
      <c r="D9" s="11"/>
      <c r="E9" s="11">
        <v>44</v>
      </c>
      <c r="F9" s="11">
        <v>135</v>
      </c>
    </row>
    <row r="10" spans="1:6" ht="15.75">
      <c r="A10" s="18" t="s">
        <v>36</v>
      </c>
      <c r="B10" s="11">
        <f>SUM(C10:F10)</f>
        <v>269</v>
      </c>
      <c r="C10" s="11"/>
      <c r="D10" s="11"/>
      <c r="E10" s="11">
        <v>63</v>
      </c>
      <c r="F10" s="11">
        <v>206</v>
      </c>
    </row>
    <row r="11" spans="1:6" ht="15.75">
      <c r="A11" s="19" t="s">
        <v>46</v>
      </c>
      <c r="B11" s="15">
        <f>SUM(B$9:B10)</f>
        <v>448</v>
      </c>
      <c r="C11" s="15">
        <f>SUM(C$9:C10)</f>
        <v>0</v>
      </c>
      <c r="D11" s="15">
        <f>SUM(D$9:D10)</f>
        <v>0</v>
      </c>
      <c r="E11" s="15">
        <f>SUM(E$9:E10)</f>
        <v>107</v>
      </c>
      <c r="F11" s="15">
        <f>SUM(F$9:F10)</f>
        <v>341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88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2" si="0">SUM(C9:F9)</f>
        <v>3635</v>
      </c>
      <c r="C9" s="11">
        <v>1072</v>
      </c>
      <c r="D9" s="11">
        <v>883</v>
      </c>
      <c r="E9" s="11">
        <v>733</v>
      </c>
      <c r="F9" s="11">
        <v>947</v>
      </c>
    </row>
    <row r="10" spans="1:6" ht="15.75">
      <c r="A10" s="18" t="s">
        <v>11</v>
      </c>
      <c r="B10" s="11">
        <f t="shared" si="0"/>
        <v>320</v>
      </c>
      <c r="C10" s="11">
        <v>64</v>
      </c>
      <c r="D10" s="11">
        <v>85</v>
      </c>
      <c r="E10" s="11">
        <v>83</v>
      </c>
      <c r="F10" s="11">
        <v>88</v>
      </c>
    </row>
    <row r="11" spans="1:6" ht="15.75">
      <c r="A11" s="18" t="s">
        <v>21</v>
      </c>
      <c r="B11" s="11">
        <f t="shared" si="0"/>
        <v>1196</v>
      </c>
      <c r="C11" s="11">
        <v>262</v>
      </c>
      <c r="D11" s="11">
        <v>317</v>
      </c>
      <c r="E11" s="11">
        <v>313</v>
      </c>
      <c r="F11" s="11">
        <v>304</v>
      </c>
    </row>
    <row r="12" spans="1:6" ht="15.75">
      <c r="A12" s="18" t="s">
        <v>24</v>
      </c>
      <c r="B12" s="11">
        <f t="shared" si="0"/>
        <v>624</v>
      </c>
      <c r="C12" s="11">
        <v>126</v>
      </c>
      <c r="D12" s="11">
        <v>174</v>
      </c>
      <c r="E12" s="11">
        <v>160</v>
      </c>
      <c r="F12" s="11">
        <v>164</v>
      </c>
    </row>
    <row r="13" spans="1:6" ht="15.75">
      <c r="A13" s="18" t="s">
        <v>26</v>
      </c>
      <c r="B13" s="11">
        <f t="shared" si="0"/>
        <v>567</v>
      </c>
      <c r="C13" s="11">
        <v>208</v>
      </c>
      <c r="D13" s="11">
        <v>138</v>
      </c>
      <c r="E13" s="11">
        <v>101</v>
      </c>
      <c r="F13" s="11">
        <v>120</v>
      </c>
    </row>
    <row r="14" spans="1:6" ht="15.75">
      <c r="A14" s="18" t="s">
        <v>27</v>
      </c>
      <c r="B14" s="11">
        <f t="shared" si="0"/>
        <v>93</v>
      </c>
      <c r="C14" s="11">
        <v>20</v>
      </c>
      <c r="D14" s="11">
        <v>24</v>
      </c>
      <c r="E14" s="11">
        <v>24</v>
      </c>
      <c r="F14" s="11">
        <v>25</v>
      </c>
    </row>
    <row r="15" spans="1:6" ht="15.75">
      <c r="A15" s="18" t="s">
        <v>30</v>
      </c>
      <c r="B15" s="11">
        <f t="shared" si="0"/>
        <v>402</v>
      </c>
      <c r="C15" s="11">
        <v>105</v>
      </c>
      <c r="D15" s="11">
        <v>101</v>
      </c>
      <c r="E15" s="11">
        <v>89</v>
      </c>
      <c r="F15" s="11">
        <v>107</v>
      </c>
    </row>
    <row r="16" spans="1:6" ht="15.75">
      <c r="A16" s="18" t="s">
        <v>32</v>
      </c>
      <c r="B16" s="11">
        <f t="shared" si="0"/>
        <v>1300</v>
      </c>
      <c r="C16" s="11">
        <v>333</v>
      </c>
      <c r="D16" s="11">
        <v>260</v>
      </c>
      <c r="E16" s="11">
        <v>305</v>
      </c>
      <c r="F16" s="11">
        <v>402</v>
      </c>
    </row>
    <row r="17" spans="1:6" ht="15.75">
      <c r="A17" s="18" t="s">
        <v>35</v>
      </c>
      <c r="B17" s="11">
        <f t="shared" si="0"/>
        <v>1077</v>
      </c>
      <c r="C17" s="11">
        <v>240</v>
      </c>
      <c r="D17" s="11">
        <v>297</v>
      </c>
      <c r="E17" s="11">
        <v>261</v>
      </c>
      <c r="F17" s="11">
        <v>279</v>
      </c>
    </row>
    <row r="18" spans="1:6" ht="15.75">
      <c r="A18" s="18" t="s">
        <v>39</v>
      </c>
      <c r="B18" s="11">
        <f t="shared" si="0"/>
        <v>674</v>
      </c>
      <c r="C18" s="11">
        <v>170</v>
      </c>
      <c r="D18" s="11">
        <v>171</v>
      </c>
      <c r="E18" s="11">
        <v>182</v>
      </c>
      <c r="F18" s="11">
        <v>151</v>
      </c>
    </row>
    <row r="19" spans="1:6" ht="15.75">
      <c r="A19" s="18" t="s">
        <v>40</v>
      </c>
      <c r="B19" s="11">
        <f t="shared" si="0"/>
        <v>649</v>
      </c>
      <c r="C19" s="11">
        <v>136</v>
      </c>
      <c r="D19" s="11">
        <v>188</v>
      </c>
      <c r="E19" s="11">
        <v>169</v>
      </c>
      <c r="F19" s="11">
        <v>156</v>
      </c>
    </row>
    <row r="20" spans="1:6" ht="15.75">
      <c r="A20" s="18" t="s">
        <v>41</v>
      </c>
      <c r="B20" s="11">
        <f t="shared" si="0"/>
        <v>624</v>
      </c>
      <c r="C20" s="11">
        <v>141</v>
      </c>
      <c r="D20" s="11">
        <v>179</v>
      </c>
      <c r="E20" s="11">
        <v>167</v>
      </c>
      <c r="F20" s="11">
        <v>137</v>
      </c>
    </row>
    <row r="21" spans="1:6" ht="15.75">
      <c r="A21" s="18" t="s">
        <v>42</v>
      </c>
      <c r="B21" s="11">
        <f t="shared" si="0"/>
        <v>429</v>
      </c>
      <c r="C21" s="11">
        <v>103</v>
      </c>
      <c r="D21" s="11">
        <v>134</v>
      </c>
      <c r="E21" s="11">
        <v>89</v>
      </c>
      <c r="F21" s="11">
        <v>103</v>
      </c>
    </row>
    <row r="22" spans="1:6" ht="15.75">
      <c r="A22" s="18" t="s">
        <v>43</v>
      </c>
      <c r="B22" s="11">
        <f t="shared" si="0"/>
        <v>293</v>
      </c>
      <c r="C22" s="11">
        <v>65</v>
      </c>
      <c r="D22" s="11">
        <v>73</v>
      </c>
      <c r="E22" s="11">
        <v>82</v>
      </c>
      <c r="F22" s="11">
        <v>73</v>
      </c>
    </row>
    <row r="23" spans="1:6" ht="15.75">
      <c r="A23" s="19" t="s">
        <v>46</v>
      </c>
      <c r="B23" s="15">
        <f>SUM(B$9:B22)</f>
        <v>11883</v>
      </c>
      <c r="C23" s="15">
        <f>SUM(C$9:C22)</f>
        <v>3045</v>
      </c>
      <c r="D23" s="15">
        <f>SUM(D$9:D22)</f>
        <v>3024</v>
      </c>
      <c r="E23" s="15">
        <f>SUM(E$9:E22)</f>
        <v>2758</v>
      </c>
      <c r="F23" s="15">
        <f>SUM(F$9:F22)</f>
        <v>3056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87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1629</v>
      </c>
      <c r="C9" s="11">
        <v>100</v>
      </c>
      <c r="D9" s="11">
        <v>596</v>
      </c>
      <c r="E9" s="11">
        <v>779</v>
      </c>
      <c r="F9" s="11">
        <v>154</v>
      </c>
    </row>
    <row r="10" spans="1:6" ht="15.75">
      <c r="A10" s="18" t="s">
        <v>20</v>
      </c>
      <c r="B10" s="11">
        <f>SUM(C10:F10)</f>
        <v>803</v>
      </c>
      <c r="C10" s="11">
        <v>803</v>
      </c>
      <c r="D10" s="11"/>
      <c r="E10" s="11"/>
      <c r="F10" s="11"/>
    </row>
    <row r="11" spans="1:6" ht="15.75">
      <c r="A11" s="18" t="s">
        <v>26</v>
      </c>
      <c r="B11" s="11">
        <f>SUM(C11:F11)</f>
        <v>36</v>
      </c>
      <c r="C11" s="11"/>
      <c r="D11" s="11">
        <v>26</v>
      </c>
      <c r="E11" s="11">
        <v>10</v>
      </c>
      <c r="F11" s="11"/>
    </row>
    <row r="12" spans="1:6" ht="15.75">
      <c r="A12" s="19" t="s">
        <v>46</v>
      </c>
      <c r="B12" s="15">
        <f>SUM(B$9:B11)</f>
        <v>2468</v>
      </c>
      <c r="C12" s="15">
        <f>SUM(C$9:C11)</f>
        <v>903</v>
      </c>
      <c r="D12" s="15">
        <f>SUM(D$9:D11)</f>
        <v>622</v>
      </c>
      <c r="E12" s="15">
        <f>SUM(E$9:E11)</f>
        <v>789</v>
      </c>
      <c r="F12" s="15">
        <f>SUM(F$9:F11)</f>
        <v>154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86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734</v>
      </c>
      <c r="C9" s="11">
        <v>143</v>
      </c>
      <c r="D9" s="11">
        <v>188</v>
      </c>
      <c r="E9" s="11">
        <v>226</v>
      </c>
      <c r="F9" s="11">
        <v>177</v>
      </c>
    </row>
    <row r="10" spans="1:6" ht="15.75">
      <c r="A10" s="19" t="s">
        <v>46</v>
      </c>
      <c r="B10" s="15">
        <f>SUM(B$9)</f>
        <v>734</v>
      </c>
      <c r="C10" s="15">
        <f>SUM(C$9)</f>
        <v>143</v>
      </c>
      <c r="D10" s="15">
        <f>SUM(D$9)</f>
        <v>188</v>
      </c>
      <c r="E10" s="15">
        <f>SUM(E$9)</f>
        <v>226</v>
      </c>
      <c r="F10" s="15">
        <f>SUM(F$9)</f>
        <v>177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85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364</v>
      </c>
      <c r="C9" s="11">
        <v>102</v>
      </c>
      <c r="D9" s="11">
        <v>82</v>
      </c>
      <c r="E9" s="11">
        <v>82</v>
      </c>
      <c r="F9" s="11">
        <v>98</v>
      </c>
    </row>
    <row r="10" spans="1:6" ht="15.75">
      <c r="A10" s="18" t="s">
        <v>20</v>
      </c>
      <c r="B10" s="11">
        <f t="shared" si="0"/>
        <v>58</v>
      </c>
      <c r="C10" s="11">
        <v>7</v>
      </c>
      <c r="D10" s="11">
        <v>11</v>
      </c>
      <c r="E10" s="11">
        <v>15</v>
      </c>
      <c r="F10" s="11">
        <v>25</v>
      </c>
    </row>
    <row r="11" spans="1:6" ht="15.75">
      <c r="A11" s="18" t="s">
        <v>24</v>
      </c>
      <c r="B11" s="11">
        <f t="shared" si="0"/>
        <v>299</v>
      </c>
      <c r="C11" s="11">
        <v>65</v>
      </c>
      <c r="D11" s="11">
        <v>76</v>
      </c>
      <c r="E11" s="11">
        <v>78</v>
      </c>
      <c r="F11" s="11">
        <v>80</v>
      </c>
    </row>
    <row r="12" spans="1:6" ht="15.75">
      <c r="A12" s="18" t="s">
        <v>31</v>
      </c>
      <c r="B12" s="11">
        <f t="shared" si="0"/>
        <v>312</v>
      </c>
      <c r="C12" s="11">
        <v>65</v>
      </c>
      <c r="D12" s="11">
        <v>98</v>
      </c>
      <c r="E12" s="11">
        <v>65</v>
      </c>
      <c r="F12" s="11">
        <v>84</v>
      </c>
    </row>
    <row r="13" spans="1:6" ht="15.75">
      <c r="A13" s="18" t="s">
        <v>36</v>
      </c>
      <c r="B13" s="11">
        <f t="shared" si="0"/>
        <v>1013</v>
      </c>
      <c r="C13" s="11">
        <v>227</v>
      </c>
      <c r="D13" s="11">
        <v>243</v>
      </c>
      <c r="E13" s="11">
        <v>255</v>
      </c>
      <c r="F13" s="11">
        <v>288</v>
      </c>
    </row>
    <row r="14" spans="1:6" ht="15.75">
      <c r="A14" s="18" t="s">
        <v>39</v>
      </c>
      <c r="B14" s="11">
        <f t="shared" si="0"/>
        <v>151</v>
      </c>
      <c r="C14" s="11">
        <v>37</v>
      </c>
      <c r="D14" s="11">
        <v>42</v>
      </c>
      <c r="E14" s="11">
        <v>36</v>
      </c>
      <c r="F14" s="11">
        <v>36</v>
      </c>
    </row>
    <row r="15" spans="1:6" ht="15.75">
      <c r="A15" s="18" t="s">
        <v>41</v>
      </c>
      <c r="B15" s="11">
        <f t="shared" si="0"/>
        <v>534</v>
      </c>
      <c r="C15" s="11">
        <v>108</v>
      </c>
      <c r="D15" s="11">
        <v>141</v>
      </c>
      <c r="E15" s="11">
        <v>147</v>
      </c>
      <c r="F15" s="11">
        <v>138</v>
      </c>
    </row>
    <row r="16" spans="1:6" ht="15.75">
      <c r="A16" s="19" t="s">
        <v>46</v>
      </c>
      <c r="B16" s="15">
        <f>SUM(B$9:B15)</f>
        <v>2731</v>
      </c>
      <c r="C16" s="15">
        <f>SUM(C$9:C15)</f>
        <v>611</v>
      </c>
      <c r="D16" s="15">
        <f>SUM(D$9:D15)</f>
        <v>693</v>
      </c>
      <c r="E16" s="15">
        <f>SUM(E$9:E15)</f>
        <v>678</v>
      </c>
      <c r="F16" s="15">
        <f>SUM(F$9:F15)</f>
        <v>749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84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78</v>
      </c>
      <c r="C9" s="11">
        <v>13</v>
      </c>
      <c r="D9" s="11">
        <v>17</v>
      </c>
      <c r="E9" s="11">
        <v>26</v>
      </c>
      <c r="F9" s="11">
        <v>22</v>
      </c>
    </row>
    <row r="10" spans="1:6" ht="15.75">
      <c r="A10" s="18" t="s">
        <v>24</v>
      </c>
      <c r="B10" s="11">
        <f>SUM(C10:F10)</f>
        <v>165</v>
      </c>
      <c r="C10" s="11">
        <v>31</v>
      </c>
      <c r="D10" s="11">
        <v>43</v>
      </c>
      <c r="E10" s="11">
        <v>38</v>
      </c>
      <c r="F10" s="11">
        <v>53</v>
      </c>
    </row>
    <row r="11" spans="1:6" ht="15.75">
      <c r="A11" s="18" t="s">
        <v>31</v>
      </c>
      <c r="B11" s="11">
        <f>SUM(C11:F11)</f>
        <v>188</v>
      </c>
      <c r="C11" s="11">
        <v>52</v>
      </c>
      <c r="D11" s="11">
        <v>38</v>
      </c>
      <c r="E11" s="11">
        <v>38</v>
      </c>
      <c r="F11" s="11">
        <v>60</v>
      </c>
    </row>
    <row r="12" spans="1:6" ht="15.75">
      <c r="A12" s="18" t="s">
        <v>36</v>
      </c>
      <c r="B12" s="11">
        <f>SUM(C12:F12)</f>
        <v>497</v>
      </c>
      <c r="C12" s="11">
        <v>95</v>
      </c>
      <c r="D12" s="11">
        <v>111</v>
      </c>
      <c r="E12" s="11">
        <v>138</v>
      </c>
      <c r="F12" s="11">
        <v>153</v>
      </c>
    </row>
    <row r="13" spans="1:6" ht="15.75">
      <c r="A13" s="18" t="s">
        <v>41</v>
      </c>
      <c r="B13" s="11">
        <f>SUM(C13:F13)</f>
        <v>511</v>
      </c>
      <c r="C13" s="11">
        <v>104</v>
      </c>
      <c r="D13" s="11">
        <v>116</v>
      </c>
      <c r="E13" s="11">
        <v>123</v>
      </c>
      <c r="F13" s="11">
        <v>168</v>
      </c>
    </row>
    <row r="14" spans="1:6" ht="15.75">
      <c r="A14" s="19" t="s">
        <v>46</v>
      </c>
      <c r="B14" s="15">
        <f>SUM(B$9:B13)</f>
        <v>1439</v>
      </c>
      <c r="C14" s="15">
        <f>SUM(C$9:C13)</f>
        <v>295</v>
      </c>
      <c r="D14" s="15">
        <f>SUM(D$9:D13)</f>
        <v>325</v>
      </c>
      <c r="E14" s="15">
        <f>SUM(E$9:E13)</f>
        <v>363</v>
      </c>
      <c r="F14" s="15">
        <f>SUM(F$9:F13)</f>
        <v>456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83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305</v>
      </c>
      <c r="C9" s="11">
        <v>54</v>
      </c>
      <c r="D9" s="11">
        <v>80</v>
      </c>
      <c r="E9" s="11">
        <v>85</v>
      </c>
      <c r="F9" s="11">
        <v>86</v>
      </c>
    </row>
    <row r="10" spans="1:6" ht="15.75">
      <c r="A10" s="18" t="s">
        <v>10</v>
      </c>
      <c r="B10" s="11">
        <f t="shared" si="0"/>
        <v>57</v>
      </c>
      <c r="C10" s="11">
        <v>6</v>
      </c>
      <c r="D10" s="11">
        <v>19</v>
      </c>
      <c r="E10" s="11">
        <v>19</v>
      </c>
      <c r="F10" s="11">
        <v>13</v>
      </c>
    </row>
    <row r="11" spans="1:6" ht="15.75">
      <c r="A11" s="18" t="s">
        <v>20</v>
      </c>
      <c r="B11" s="11">
        <f t="shared" si="0"/>
        <v>273</v>
      </c>
      <c r="C11" s="11">
        <v>58</v>
      </c>
      <c r="D11" s="11">
        <v>50</v>
      </c>
      <c r="E11" s="11">
        <v>72</v>
      </c>
      <c r="F11" s="11">
        <v>93</v>
      </c>
    </row>
    <row r="12" spans="1:6" ht="15.75">
      <c r="A12" s="18" t="s">
        <v>24</v>
      </c>
      <c r="B12" s="11">
        <f t="shared" si="0"/>
        <v>334</v>
      </c>
      <c r="C12" s="11">
        <v>51</v>
      </c>
      <c r="D12" s="11">
        <v>89</v>
      </c>
      <c r="E12" s="11">
        <v>102</v>
      </c>
      <c r="F12" s="11">
        <v>92</v>
      </c>
    </row>
    <row r="13" spans="1:6" ht="15.75">
      <c r="A13" s="18" t="s">
        <v>31</v>
      </c>
      <c r="B13" s="11">
        <f t="shared" si="0"/>
        <v>143</v>
      </c>
      <c r="C13" s="11">
        <v>24</v>
      </c>
      <c r="D13" s="11">
        <v>38</v>
      </c>
      <c r="E13" s="11">
        <v>37</v>
      </c>
      <c r="F13" s="11">
        <v>44</v>
      </c>
    </row>
    <row r="14" spans="1:6" ht="15.75">
      <c r="A14" s="18" t="s">
        <v>36</v>
      </c>
      <c r="B14" s="11">
        <f t="shared" si="0"/>
        <v>386</v>
      </c>
      <c r="C14" s="11">
        <v>78</v>
      </c>
      <c r="D14" s="11">
        <v>105</v>
      </c>
      <c r="E14" s="11">
        <v>98</v>
      </c>
      <c r="F14" s="11">
        <v>105</v>
      </c>
    </row>
    <row r="15" spans="1:6" ht="15.75">
      <c r="A15" s="18" t="s">
        <v>39</v>
      </c>
      <c r="B15" s="11">
        <f t="shared" si="0"/>
        <v>315</v>
      </c>
      <c r="C15" s="11">
        <v>67</v>
      </c>
      <c r="D15" s="11">
        <v>74</v>
      </c>
      <c r="E15" s="11">
        <v>77</v>
      </c>
      <c r="F15" s="11">
        <v>97</v>
      </c>
    </row>
    <row r="16" spans="1:6" ht="15.75">
      <c r="A16" s="18" t="s">
        <v>41</v>
      </c>
      <c r="B16" s="11">
        <f t="shared" si="0"/>
        <v>483</v>
      </c>
      <c r="C16" s="11">
        <v>88</v>
      </c>
      <c r="D16" s="11">
        <v>140</v>
      </c>
      <c r="E16" s="11">
        <v>126</v>
      </c>
      <c r="F16" s="11">
        <v>129</v>
      </c>
    </row>
    <row r="17" spans="1:6" ht="15.75">
      <c r="A17" s="19" t="s">
        <v>46</v>
      </c>
      <c r="B17" s="15">
        <f>SUM(B$9:B16)</f>
        <v>2296</v>
      </c>
      <c r="C17" s="15">
        <f>SUM(C$9:C16)</f>
        <v>426</v>
      </c>
      <c r="D17" s="15">
        <f>SUM(D$9:D16)</f>
        <v>595</v>
      </c>
      <c r="E17" s="15">
        <f>SUM(E$9:E16)</f>
        <v>616</v>
      </c>
      <c r="F17" s="15">
        <f>SUM(F$9:F16)</f>
        <v>659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view="pageBreakPreview" zoomScale="90" zoomScaleNormal="75" zoomScaleSheetLayoutView="90" workbookViewId="0">
      <pane xSplit="2" ySplit="6" topLeftCell="C7" activePane="bottomRight" state="frozen"/>
      <selection activeCell="A2" sqref="A2:H2"/>
      <selection pane="topRight" activeCell="A2" sqref="A2:H2"/>
      <selection pane="bottomLeft" activeCell="A2" sqref="A2:H2"/>
      <selection pane="bottomRight" activeCell="C47" sqref="C47:G47"/>
    </sheetView>
  </sheetViews>
  <sheetFormatPr defaultRowHeight="15"/>
  <cols>
    <col min="1" max="1" width="12.6640625" style="57" customWidth="1"/>
    <col min="2" max="2" width="79.33203125" style="58" customWidth="1"/>
    <col min="3" max="3" width="21" style="60" customWidth="1"/>
    <col min="4" max="4" width="16.6640625" style="61" customWidth="1"/>
    <col min="5" max="5" width="18.6640625" style="61" customWidth="1"/>
    <col min="6" max="6" width="18.83203125" style="61" customWidth="1"/>
    <col min="7" max="7" width="22" style="61" customWidth="1"/>
    <col min="8" max="55" width="9.33203125" style="61" customWidth="1"/>
    <col min="56" max="56" width="9.33203125" style="62" customWidth="1"/>
    <col min="57" max="16384" width="9.33203125" style="47"/>
  </cols>
  <sheetData>
    <row r="1" spans="1:7" s="47" customFormat="1" ht="18.75" customHeight="1">
      <c r="A1" s="72" t="s">
        <v>179</v>
      </c>
      <c r="B1" s="72"/>
      <c r="C1" s="72"/>
      <c r="D1" s="72"/>
      <c r="E1" s="72"/>
      <c r="F1" s="72"/>
      <c r="G1" s="72"/>
    </row>
    <row r="2" spans="1:7" s="47" customFormat="1" ht="42.75" customHeight="1">
      <c r="A2" s="73"/>
      <c r="B2" s="73"/>
      <c r="C2" s="73"/>
      <c r="D2" s="73"/>
      <c r="E2" s="73"/>
      <c r="F2" s="73"/>
      <c r="G2" s="73"/>
    </row>
    <row r="3" spans="1:7" s="47" customFormat="1" ht="36" customHeight="1">
      <c r="A3" s="74" t="s">
        <v>180</v>
      </c>
      <c r="B3" s="77" t="s">
        <v>181</v>
      </c>
      <c r="C3" s="80" t="s">
        <v>192</v>
      </c>
      <c r="D3" s="81"/>
      <c r="E3" s="81"/>
      <c r="F3" s="81"/>
      <c r="G3" s="82"/>
    </row>
    <row r="4" spans="1:7" s="47" customFormat="1" ht="15" customHeight="1">
      <c r="A4" s="75"/>
      <c r="B4" s="78"/>
      <c r="C4" s="83" t="s">
        <v>2</v>
      </c>
      <c r="D4" s="83" t="s">
        <v>182</v>
      </c>
      <c r="E4" s="83" t="s">
        <v>183</v>
      </c>
      <c r="F4" s="83" t="s">
        <v>184</v>
      </c>
      <c r="G4" s="83" t="s">
        <v>185</v>
      </c>
    </row>
    <row r="5" spans="1:7" s="47" customFormat="1" ht="15" customHeight="1">
      <c r="A5" s="76"/>
      <c r="B5" s="79"/>
      <c r="C5" s="84"/>
      <c r="D5" s="84"/>
      <c r="E5" s="84"/>
      <c r="F5" s="84"/>
      <c r="G5" s="84"/>
    </row>
    <row r="6" spans="1:7" s="47" customFormat="1" ht="15.75">
      <c r="A6" s="48">
        <v>1</v>
      </c>
      <c r="B6" s="49">
        <v>2</v>
      </c>
      <c r="C6" s="50">
        <v>3</v>
      </c>
      <c r="D6" s="49" t="s">
        <v>186</v>
      </c>
      <c r="E6" s="50">
        <v>5</v>
      </c>
      <c r="F6" s="49" t="s">
        <v>187</v>
      </c>
      <c r="G6" s="50">
        <v>7</v>
      </c>
    </row>
    <row r="7" spans="1:7" s="47" customFormat="1" ht="15.75">
      <c r="A7" s="51">
        <v>1</v>
      </c>
      <c r="B7" s="28" t="s">
        <v>118</v>
      </c>
      <c r="C7" s="52">
        <f t="shared" ref="C7:C55" si="0">D7+E7+F7+G7</f>
        <v>2731</v>
      </c>
      <c r="D7" s="53">
        <v>611</v>
      </c>
      <c r="E7" s="53">
        <v>693</v>
      </c>
      <c r="F7" s="53">
        <v>678</v>
      </c>
      <c r="G7" s="53">
        <v>749</v>
      </c>
    </row>
    <row r="8" spans="1:7" s="47" customFormat="1" ht="15.75">
      <c r="A8" s="51">
        <v>2</v>
      </c>
      <c r="B8" s="28" t="s">
        <v>119</v>
      </c>
      <c r="C8" s="52">
        <f t="shared" si="0"/>
        <v>1439</v>
      </c>
      <c r="D8" s="53">
        <v>295</v>
      </c>
      <c r="E8" s="53">
        <v>325</v>
      </c>
      <c r="F8" s="53">
        <v>363</v>
      </c>
      <c r="G8" s="53">
        <v>456</v>
      </c>
    </row>
    <row r="9" spans="1:7" s="47" customFormat="1" ht="15.75">
      <c r="A9" s="51">
        <v>3</v>
      </c>
      <c r="B9" s="28" t="s">
        <v>120</v>
      </c>
      <c r="C9" s="52">
        <f t="shared" si="0"/>
        <v>2296</v>
      </c>
      <c r="D9" s="53">
        <v>426</v>
      </c>
      <c r="E9" s="53">
        <v>595</v>
      </c>
      <c r="F9" s="53">
        <v>616</v>
      </c>
      <c r="G9" s="53">
        <v>659</v>
      </c>
    </row>
    <row r="10" spans="1:7" s="47" customFormat="1" ht="15.75">
      <c r="A10" s="51">
        <v>4</v>
      </c>
      <c r="B10" s="28" t="s">
        <v>121</v>
      </c>
      <c r="C10" s="52">
        <f t="shared" si="0"/>
        <v>1132</v>
      </c>
      <c r="D10" s="53">
        <v>195</v>
      </c>
      <c r="E10" s="53">
        <v>274</v>
      </c>
      <c r="F10" s="53">
        <v>295</v>
      </c>
      <c r="G10" s="53">
        <v>368</v>
      </c>
    </row>
    <row r="11" spans="1:7" s="47" customFormat="1" ht="15.75">
      <c r="A11" s="51">
        <v>5</v>
      </c>
      <c r="B11" s="28" t="s">
        <v>122</v>
      </c>
      <c r="C11" s="52">
        <f t="shared" si="0"/>
        <v>7548</v>
      </c>
      <c r="D11" s="53">
        <v>1697</v>
      </c>
      <c r="E11" s="53">
        <v>1737</v>
      </c>
      <c r="F11" s="53">
        <v>1974</v>
      </c>
      <c r="G11" s="53">
        <v>2140</v>
      </c>
    </row>
    <row r="12" spans="1:7" s="47" customFormat="1" ht="15.75">
      <c r="A12" s="51">
        <v>6</v>
      </c>
      <c r="B12" s="28" t="s">
        <v>123</v>
      </c>
      <c r="C12" s="52">
        <f t="shared" si="0"/>
        <v>2050</v>
      </c>
      <c r="D12" s="53">
        <v>483</v>
      </c>
      <c r="E12" s="53">
        <v>533</v>
      </c>
      <c r="F12" s="53">
        <v>491</v>
      </c>
      <c r="G12" s="53">
        <v>543</v>
      </c>
    </row>
    <row r="13" spans="1:7" s="47" customFormat="1" ht="15.75">
      <c r="A13" s="51">
        <v>7</v>
      </c>
      <c r="B13" s="28" t="s">
        <v>124</v>
      </c>
      <c r="C13" s="52">
        <f t="shared" si="0"/>
        <v>1123</v>
      </c>
      <c r="D13" s="53">
        <v>223</v>
      </c>
      <c r="E13" s="53">
        <v>250</v>
      </c>
      <c r="F13" s="53">
        <v>314</v>
      </c>
      <c r="G13" s="53">
        <v>336</v>
      </c>
    </row>
    <row r="14" spans="1:7" s="47" customFormat="1" ht="15.75">
      <c r="A14" s="51">
        <v>8</v>
      </c>
      <c r="B14" s="28" t="s">
        <v>125</v>
      </c>
      <c r="C14" s="52">
        <f t="shared" si="0"/>
        <v>1350</v>
      </c>
      <c r="D14" s="53">
        <v>256</v>
      </c>
      <c r="E14" s="53">
        <v>361</v>
      </c>
      <c r="F14" s="53">
        <v>349</v>
      </c>
      <c r="G14" s="53">
        <v>384</v>
      </c>
    </row>
    <row r="15" spans="1:7" s="47" customFormat="1" ht="15.75">
      <c r="A15" s="51">
        <v>9</v>
      </c>
      <c r="B15" s="28" t="s">
        <v>126</v>
      </c>
      <c r="C15" s="52">
        <f t="shared" si="0"/>
        <v>2493</v>
      </c>
      <c r="D15" s="53">
        <v>626</v>
      </c>
      <c r="E15" s="53">
        <v>651</v>
      </c>
      <c r="F15" s="53">
        <v>568</v>
      </c>
      <c r="G15" s="53">
        <v>648</v>
      </c>
    </row>
    <row r="16" spans="1:7" s="47" customFormat="1" ht="15.75">
      <c r="A16" s="51">
        <v>10</v>
      </c>
      <c r="B16" s="28" t="s">
        <v>127</v>
      </c>
      <c r="C16" s="52">
        <f t="shared" si="0"/>
        <v>3648</v>
      </c>
      <c r="D16" s="53">
        <v>685</v>
      </c>
      <c r="E16" s="53">
        <v>935</v>
      </c>
      <c r="F16" s="53">
        <v>835</v>
      </c>
      <c r="G16" s="53">
        <v>1193</v>
      </c>
    </row>
    <row r="17" spans="1:7" s="47" customFormat="1" ht="15.75">
      <c r="A17" s="51">
        <v>11</v>
      </c>
      <c r="B17" s="28" t="s">
        <v>128</v>
      </c>
      <c r="C17" s="52">
        <f t="shared" si="0"/>
        <v>1476</v>
      </c>
      <c r="D17" s="53">
        <v>288</v>
      </c>
      <c r="E17" s="53">
        <v>437</v>
      </c>
      <c r="F17" s="53">
        <v>379</v>
      </c>
      <c r="G17" s="53">
        <v>372</v>
      </c>
    </row>
    <row r="18" spans="1:7" s="47" customFormat="1" ht="15.75">
      <c r="A18" s="51">
        <v>12</v>
      </c>
      <c r="B18" s="28" t="s">
        <v>129</v>
      </c>
      <c r="C18" s="52">
        <f t="shared" si="0"/>
        <v>1235</v>
      </c>
      <c r="D18" s="53">
        <v>193</v>
      </c>
      <c r="E18" s="53">
        <v>301</v>
      </c>
      <c r="F18" s="53">
        <v>328</v>
      </c>
      <c r="G18" s="53">
        <v>413</v>
      </c>
    </row>
    <row r="19" spans="1:7" s="47" customFormat="1" ht="15.75">
      <c r="A19" s="51">
        <v>13</v>
      </c>
      <c r="B19" s="28" t="s">
        <v>130</v>
      </c>
      <c r="C19" s="52">
        <f t="shared" si="0"/>
        <v>2352</v>
      </c>
      <c r="D19" s="53">
        <v>533</v>
      </c>
      <c r="E19" s="53">
        <v>541</v>
      </c>
      <c r="F19" s="53">
        <v>565</v>
      </c>
      <c r="G19" s="53">
        <v>713</v>
      </c>
    </row>
    <row r="20" spans="1:7" s="47" customFormat="1" ht="15.75">
      <c r="A20" s="51">
        <v>14</v>
      </c>
      <c r="B20" s="28" t="s">
        <v>131</v>
      </c>
      <c r="C20" s="52">
        <f t="shared" si="0"/>
        <v>997</v>
      </c>
      <c r="D20" s="53">
        <v>203</v>
      </c>
      <c r="E20" s="53">
        <v>246</v>
      </c>
      <c r="F20" s="53">
        <v>262</v>
      </c>
      <c r="G20" s="53">
        <v>286</v>
      </c>
    </row>
    <row r="21" spans="1:7" s="47" customFormat="1" ht="15.75">
      <c r="A21" s="51">
        <v>15</v>
      </c>
      <c r="B21" s="28" t="s">
        <v>132</v>
      </c>
      <c r="C21" s="52">
        <f t="shared" si="0"/>
        <v>2509</v>
      </c>
      <c r="D21" s="53">
        <v>438</v>
      </c>
      <c r="E21" s="53">
        <v>609</v>
      </c>
      <c r="F21" s="53">
        <v>721</v>
      </c>
      <c r="G21" s="53">
        <v>741</v>
      </c>
    </row>
    <row r="22" spans="1:7" s="47" customFormat="1" ht="15.75">
      <c r="A22" s="51">
        <v>16</v>
      </c>
      <c r="B22" s="28" t="s">
        <v>133</v>
      </c>
      <c r="C22" s="52">
        <f t="shared" si="0"/>
        <v>1209</v>
      </c>
      <c r="D22" s="53">
        <v>259</v>
      </c>
      <c r="E22" s="53">
        <v>304</v>
      </c>
      <c r="F22" s="53">
        <v>317</v>
      </c>
      <c r="G22" s="53">
        <v>329</v>
      </c>
    </row>
    <row r="23" spans="1:7" s="47" customFormat="1" ht="15.75">
      <c r="A23" s="51">
        <v>17</v>
      </c>
      <c r="B23" s="28" t="s">
        <v>134</v>
      </c>
      <c r="C23" s="52">
        <f t="shared" si="0"/>
        <v>3747</v>
      </c>
      <c r="D23" s="53">
        <v>716</v>
      </c>
      <c r="E23" s="53">
        <v>849</v>
      </c>
      <c r="F23" s="53">
        <v>939</v>
      </c>
      <c r="G23" s="53">
        <v>1243</v>
      </c>
    </row>
    <row r="24" spans="1:7" s="47" customFormat="1" ht="15.75">
      <c r="A24" s="51">
        <v>18</v>
      </c>
      <c r="B24" s="28" t="s">
        <v>135</v>
      </c>
      <c r="C24" s="52">
        <f t="shared" si="0"/>
        <v>1267</v>
      </c>
      <c r="D24" s="53">
        <v>271</v>
      </c>
      <c r="E24" s="53">
        <v>377</v>
      </c>
      <c r="F24" s="53">
        <v>268</v>
      </c>
      <c r="G24" s="53">
        <v>351</v>
      </c>
    </row>
    <row r="25" spans="1:7" s="47" customFormat="1" ht="15.75">
      <c r="A25" s="51">
        <v>19</v>
      </c>
      <c r="B25" s="28" t="s">
        <v>136</v>
      </c>
      <c r="C25" s="52">
        <f t="shared" si="0"/>
        <v>1596</v>
      </c>
      <c r="D25" s="53">
        <v>311</v>
      </c>
      <c r="E25" s="53">
        <v>391</v>
      </c>
      <c r="F25" s="53">
        <v>444</v>
      </c>
      <c r="G25" s="53">
        <v>450</v>
      </c>
    </row>
    <row r="26" spans="1:7" s="47" customFormat="1" ht="15.75">
      <c r="A26" s="51">
        <v>20</v>
      </c>
      <c r="B26" s="28" t="s">
        <v>137</v>
      </c>
      <c r="C26" s="52">
        <f t="shared" si="0"/>
        <v>3944</v>
      </c>
      <c r="D26" s="53">
        <v>798</v>
      </c>
      <c r="E26" s="53">
        <v>1031</v>
      </c>
      <c r="F26" s="53">
        <v>975</v>
      </c>
      <c r="G26" s="53">
        <v>1140</v>
      </c>
    </row>
    <row r="27" spans="1:7" s="47" customFormat="1" ht="15.75">
      <c r="A27" s="51">
        <v>21</v>
      </c>
      <c r="B27" s="28" t="s">
        <v>138</v>
      </c>
      <c r="C27" s="52">
        <f t="shared" si="0"/>
        <v>1061</v>
      </c>
      <c r="D27" s="53">
        <v>186</v>
      </c>
      <c r="E27" s="53">
        <v>292</v>
      </c>
      <c r="F27" s="53">
        <v>278</v>
      </c>
      <c r="G27" s="53">
        <v>305</v>
      </c>
    </row>
    <row r="28" spans="1:7" s="47" customFormat="1" ht="15.75">
      <c r="A28" s="51">
        <v>22</v>
      </c>
      <c r="B28" s="28" t="s">
        <v>139</v>
      </c>
      <c r="C28" s="52">
        <f t="shared" si="0"/>
        <v>2069</v>
      </c>
      <c r="D28" s="53">
        <v>379</v>
      </c>
      <c r="E28" s="53">
        <v>497</v>
      </c>
      <c r="F28" s="53">
        <v>547</v>
      </c>
      <c r="G28" s="53">
        <v>646</v>
      </c>
    </row>
    <row r="29" spans="1:7" s="47" customFormat="1" ht="15.75">
      <c r="A29" s="51">
        <v>23</v>
      </c>
      <c r="B29" s="28" t="s">
        <v>140</v>
      </c>
      <c r="C29" s="52">
        <f t="shared" si="0"/>
        <v>1468</v>
      </c>
      <c r="D29" s="53">
        <v>218</v>
      </c>
      <c r="E29" s="53">
        <v>322</v>
      </c>
      <c r="F29" s="53">
        <v>446</v>
      </c>
      <c r="G29" s="53">
        <v>482</v>
      </c>
    </row>
    <row r="30" spans="1:7" s="47" customFormat="1" ht="15.75">
      <c r="A30" s="51">
        <v>24</v>
      </c>
      <c r="B30" s="28" t="s">
        <v>141</v>
      </c>
      <c r="C30" s="52">
        <f t="shared" si="0"/>
        <v>1636</v>
      </c>
      <c r="D30" s="53">
        <v>337</v>
      </c>
      <c r="E30" s="53">
        <v>435</v>
      </c>
      <c r="F30" s="53">
        <v>401</v>
      </c>
      <c r="G30" s="53">
        <v>463</v>
      </c>
    </row>
    <row r="31" spans="1:7" s="47" customFormat="1" ht="15.75">
      <c r="A31" s="51">
        <v>25</v>
      </c>
      <c r="B31" s="28" t="s">
        <v>142</v>
      </c>
      <c r="C31" s="52">
        <f t="shared" si="0"/>
        <v>3926</v>
      </c>
      <c r="D31" s="53">
        <v>716</v>
      </c>
      <c r="E31" s="53">
        <v>1081</v>
      </c>
      <c r="F31" s="53">
        <v>1020</v>
      </c>
      <c r="G31" s="53">
        <v>1109</v>
      </c>
    </row>
    <row r="32" spans="1:7" s="47" customFormat="1" ht="15.75">
      <c r="A32" s="51">
        <v>26</v>
      </c>
      <c r="B32" s="28" t="s">
        <v>143</v>
      </c>
      <c r="C32" s="52">
        <f t="shared" si="0"/>
        <v>2040</v>
      </c>
      <c r="D32" s="53">
        <v>490</v>
      </c>
      <c r="E32" s="53">
        <v>557</v>
      </c>
      <c r="F32" s="53">
        <v>550</v>
      </c>
      <c r="G32" s="53">
        <v>443</v>
      </c>
    </row>
    <row r="33" spans="1:56" ht="15.75">
      <c r="A33" s="51">
        <v>27</v>
      </c>
      <c r="B33" s="31" t="s">
        <v>145</v>
      </c>
      <c r="C33" s="52">
        <f t="shared" si="0"/>
        <v>11577</v>
      </c>
      <c r="D33" s="53">
        <v>2425</v>
      </c>
      <c r="E33" s="53">
        <v>3419</v>
      </c>
      <c r="F33" s="53">
        <v>3153</v>
      </c>
      <c r="G33" s="53">
        <v>2580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</row>
    <row r="34" spans="1:56" ht="15.75">
      <c r="A34" s="51">
        <v>28</v>
      </c>
      <c r="B34" s="31" t="s">
        <v>146</v>
      </c>
      <c r="C34" s="52">
        <f t="shared" si="0"/>
        <v>1900</v>
      </c>
      <c r="D34" s="53">
        <v>455</v>
      </c>
      <c r="E34" s="53">
        <v>486</v>
      </c>
      <c r="F34" s="53">
        <v>430</v>
      </c>
      <c r="G34" s="53">
        <v>529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</row>
    <row r="35" spans="1:56" ht="15.75">
      <c r="A35" s="51">
        <v>29</v>
      </c>
      <c r="B35" s="31" t="s">
        <v>147</v>
      </c>
      <c r="C35" s="52">
        <f t="shared" si="0"/>
        <v>6455</v>
      </c>
      <c r="D35" s="53">
        <v>1368</v>
      </c>
      <c r="E35" s="53">
        <v>1235</v>
      </c>
      <c r="F35" s="53">
        <v>2010</v>
      </c>
      <c r="G35" s="53">
        <v>1842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</row>
    <row r="36" spans="1:56" ht="15.75">
      <c r="A36" s="51">
        <v>30</v>
      </c>
      <c r="B36" s="31" t="s">
        <v>148</v>
      </c>
      <c r="C36" s="52">
        <f t="shared" si="0"/>
        <v>31</v>
      </c>
      <c r="D36" s="53">
        <v>8</v>
      </c>
      <c r="E36" s="53">
        <v>12</v>
      </c>
      <c r="F36" s="53">
        <v>11</v>
      </c>
      <c r="G36" s="53"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</row>
    <row r="37" spans="1:56" ht="15.75">
      <c r="A37" s="51">
        <v>31</v>
      </c>
      <c r="B37" s="31" t="s">
        <v>149</v>
      </c>
      <c r="C37" s="52">
        <f t="shared" si="0"/>
        <v>1459</v>
      </c>
      <c r="D37" s="53">
        <v>383</v>
      </c>
      <c r="E37" s="53">
        <v>398</v>
      </c>
      <c r="F37" s="53">
        <v>369</v>
      </c>
      <c r="G37" s="53">
        <v>309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</row>
    <row r="38" spans="1:56" ht="15.75">
      <c r="A38" s="51">
        <v>32</v>
      </c>
      <c r="B38" s="31" t="s">
        <v>152</v>
      </c>
      <c r="C38" s="52">
        <f t="shared" si="0"/>
        <v>11883</v>
      </c>
      <c r="D38" s="53">
        <v>3045</v>
      </c>
      <c r="E38" s="53">
        <v>3024</v>
      </c>
      <c r="F38" s="53">
        <v>2758</v>
      </c>
      <c r="G38" s="53">
        <v>3056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</row>
    <row r="39" spans="1:56" ht="15.75">
      <c r="A39" s="51">
        <v>33.1</v>
      </c>
      <c r="B39" s="31" t="s">
        <v>153</v>
      </c>
      <c r="C39" s="52">
        <f t="shared" si="0"/>
        <v>3132</v>
      </c>
      <c r="D39" s="53">
        <v>900</v>
      </c>
      <c r="E39" s="53">
        <v>181</v>
      </c>
      <c r="F39" s="53">
        <v>858</v>
      </c>
      <c r="G39" s="53">
        <v>1193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</row>
    <row r="40" spans="1:56" ht="15.75">
      <c r="A40" s="51">
        <v>33.200000000000003</v>
      </c>
      <c r="B40" s="31" t="s">
        <v>188</v>
      </c>
      <c r="C40" s="52">
        <f t="shared" si="0"/>
        <v>448</v>
      </c>
      <c r="D40" s="53">
        <v>0</v>
      </c>
      <c r="E40" s="53">
        <v>0</v>
      </c>
      <c r="F40" s="53">
        <v>107</v>
      </c>
      <c r="G40" s="53">
        <v>341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</row>
    <row r="41" spans="1:56" ht="15.75">
      <c r="A41" s="51">
        <v>34</v>
      </c>
      <c r="B41" s="31" t="s">
        <v>154</v>
      </c>
      <c r="C41" s="52">
        <f t="shared" si="0"/>
        <v>2468</v>
      </c>
      <c r="D41" s="53">
        <v>903</v>
      </c>
      <c r="E41" s="53">
        <v>622</v>
      </c>
      <c r="F41" s="53">
        <v>789</v>
      </c>
      <c r="G41" s="53">
        <v>154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</row>
    <row r="42" spans="1:56" ht="15.75">
      <c r="A42" s="51">
        <v>35</v>
      </c>
      <c r="B42" s="31" t="s">
        <v>155</v>
      </c>
      <c r="C42" s="52">
        <f t="shared" si="0"/>
        <v>734</v>
      </c>
      <c r="D42" s="53">
        <v>143</v>
      </c>
      <c r="E42" s="53">
        <v>188</v>
      </c>
      <c r="F42" s="53">
        <v>226</v>
      </c>
      <c r="G42" s="53">
        <v>177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</row>
    <row r="43" spans="1:56" ht="15.75">
      <c r="A43" s="51">
        <v>36</v>
      </c>
      <c r="B43" s="31" t="s">
        <v>157</v>
      </c>
      <c r="C43" s="52">
        <f t="shared" si="0"/>
        <v>24326</v>
      </c>
      <c r="D43" s="53">
        <v>5940</v>
      </c>
      <c r="E43" s="53">
        <v>6236</v>
      </c>
      <c r="F43" s="53">
        <v>6307</v>
      </c>
      <c r="G43" s="53">
        <v>5843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</row>
    <row r="44" spans="1:56" ht="15.75">
      <c r="A44" s="51">
        <v>37</v>
      </c>
      <c r="B44" s="31" t="s">
        <v>158</v>
      </c>
      <c r="C44" s="52">
        <f t="shared" si="0"/>
        <v>21726</v>
      </c>
      <c r="D44" s="53">
        <v>4713</v>
      </c>
      <c r="E44" s="53">
        <v>5384</v>
      </c>
      <c r="F44" s="53">
        <v>5769</v>
      </c>
      <c r="G44" s="53">
        <v>5860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</row>
    <row r="45" spans="1:56" ht="31.5">
      <c r="A45" s="70">
        <v>38</v>
      </c>
      <c r="B45" s="31" t="s">
        <v>189</v>
      </c>
      <c r="C45" s="52">
        <f t="shared" si="0"/>
        <v>7301</v>
      </c>
      <c r="D45" s="53">
        <v>3566</v>
      </c>
      <c r="E45" s="53">
        <v>3735</v>
      </c>
      <c r="F45" s="53"/>
      <c r="G45" s="53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</row>
    <row r="46" spans="1:56" ht="31.5">
      <c r="A46" s="71"/>
      <c r="B46" s="31" t="s">
        <v>190</v>
      </c>
      <c r="C46" s="52">
        <f t="shared" si="0"/>
        <v>5917</v>
      </c>
      <c r="D46" s="53"/>
      <c r="E46" s="53"/>
      <c r="F46" s="53">
        <v>3003</v>
      </c>
      <c r="G46" s="53">
        <v>2914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</row>
    <row r="47" spans="1:56" ht="15.75">
      <c r="A47" s="51">
        <v>39</v>
      </c>
      <c r="B47" s="31" t="s">
        <v>161</v>
      </c>
      <c r="C47" s="63">
        <f t="shared" si="0"/>
        <v>8676</v>
      </c>
      <c r="D47" s="64">
        <v>2066</v>
      </c>
      <c r="E47" s="64">
        <v>2225</v>
      </c>
      <c r="F47" s="64">
        <v>2285</v>
      </c>
      <c r="G47" s="64">
        <v>2100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</row>
    <row r="48" spans="1:56" ht="15.75">
      <c r="A48" s="51">
        <v>40</v>
      </c>
      <c r="B48" s="31" t="s">
        <v>162</v>
      </c>
      <c r="C48" s="52">
        <f t="shared" si="0"/>
        <v>6911</v>
      </c>
      <c r="D48" s="53">
        <v>1608</v>
      </c>
      <c r="E48" s="53">
        <v>1787</v>
      </c>
      <c r="F48" s="53">
        <v>1789</v>
      </c>
      <c r="G48" s="53">
        <v>1727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</row>
    <row r="49" spans="1:56" ht="31.5">
      <c r="A49" s="51">
        <v>41</v>
      </c>
      <c r="B49" s="31" t="s">
        <v>163</v>
      </c>
      <c r="C49" s="52">
        <f t="shared" si="0"/>
        <v>966</v>
      </c>
      <c r="D49" s="53">
        <v>190</v>
      </c>
      <c r="E49" s="53">
        <v>268</v>
      </c>
      <c r="F49" s="53">
        <v>259</v>
      </c>
      <c r="G49" s="53">
        <v>249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</row>
    <row r="50" spans="1:56" ht="31.5">
      <c r="A50" s="51">
        <v>42</v>
      </c>
      <c r="B50" s="31" t="s">
        <v>164</v>
      </c>
      <c r="C50" s="52">
        <f t="shared" si="0"/>
        <v>607</v>
      </c>
      <c r="D50" s="53">
        <v>137</v>
      </c>
      <c r="E50" s="53">
        <v>205</v>
      </c>
      <c r="F50" s="53">
        <v>107</v>
      </c>
      <c r="G50" s="53">
        <v>158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</row>
    <row r="51" spans="1:56" ht="15.75">
      <c r="A51" s="51">
        <v>43</v>
      </c>
      <c r="B51" s="31" t="s">
        <v>165</v>
      </c>
      <c r="C51" s="52">
        <f t="shared" si="0"/>
        <v>4750</v>
      </c>
      <c r="D51" s="54">
        <v>1108</v>
      </c>
      <c r="E51" s="54">
        <v>1150</v>
      </c>
      <c r="F51" s="54">
        <v>1045</v>
      </c>
      <c r="G51" s="54">
        <v>1447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</row>
    <row r="52" spans="1:56" ht="15.75">
      <c r="A52" s="51">
        <v>44</v>
      </c>
      <c r="B52" s="31" t="s">
        <v>166</v>
      </c>
      <c r="C52" s="52">
        <f t="shared" si="0"/>
        <v>4322</v>
      </c>
      <c r="D52" s="54">
        <v>929</v>
      </c>
      <c r="E52" s="54">
        <v>969</v>
      </c>
      <c r="F52" s="54">
        <v>1098</v>
      </c>
      <c r="G52" s="54">
        <v>1326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</row>
    <row r="53" spans="1:56" ht="15.75">
      <c r="A53" s="51">
        <v>45</v>
      </c>
      <c r="B53" s="31" t="s">
        <v>167</v>
      </c>
      <c r="C53" s="52">
        <f t="shared" si="0"/>
        <v>1135</v>
      </c>
      <c r="D53" s="54">
        <v>265</v>
      </c>
      <c r="E53" s="54">
        <v>327</v>
      </c>
      <c r="F53" s="54">
        <v>274</v>
      </c>
      <c r="G53" s="54">
        <v>269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</row>
    <row r="54" spans="1:56" ht="15.75">
      <c r="A54" s="51">
        <v>46</v>
      </c>
      <c r="B54" s="31" t="s">
        <v>170</v>
      </c>
      <c r="C54" s="52">
        <f t="shared" si="0"/>
        <v>75</v>
      </c>
      <c r="D54" s="54">
        <v>0</v>
      </c>
      <c r="E54" s="54">
        <v>0</v>
      </c>
      <c r="F54" s="54">
        <v>30</v>
      </c>
      <c r="G54" s="54">
        <v>45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</row>
    <row r="55" spans="1:56" ht="15.75">
      <c r="A55" s="51">
        <v>47</v>
      </c>
      <c r="B55" s="31" t="s">
        <v>171</v>
      </c>
      <c r="C55" s="52">
        <f t="shared" si="0"/>
        <v>600</v>
      </c>
      <c r="D55" s="54">
        <v>255</v>
      </c>
      <c r="E55" s="54">
        <v>29</v>
      </c>
      <c r="F55" s="54">
        <v>130</v>
      </c>
      <c r="G55" s="54">
        <v>186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</row>
    <row r="56" spans="1:56" ht="15.75">
      <c r="A56" s="51"/>
      <c r="B56" s="55" t="s">
        <v>191</v>
      </c>
      <c r="C56" s="56">
        <f>SUM(C7:C55)</f>
        <v>185741</v>
      </c>
      <c r="D56" s="56">
        <f>SUM(D7:D55)</f>
        <v>42240</v>
      </c>
      <c r="E56" s="56">
        <f>SUM(E7:E55)</f>
        <v>46504</v>
      </c>
      <c r="F56" s="56">
        <f>SUM(F7:F55)</f>
        <v>47730</v>
      </c>
      <c r="G56" s="56">
        <f>SUM(G7:G55)</f>
        <v>49267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</row>
    <row r="58" spans="1:56">
      <c r="C58" s="59"/>
      <c r="D58" s="59"/>
      <c r="E58" s="59"/>
      <c r="F58" s="59"/>
      <c r="G58" s="59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</row>
  </sheetData>
  <mergeCells count="10">
    <mergeCell ref="A45:A46"/>
    <mergeCell ref="A1:G2"/>
    <mergeCell ref="A3:A5"/>
    <mergeCell ref="B3:B5"/>
    <mergeCell ref="C3:G3"/>
    <mergeCell ref="C4:C5"/>
    <mergeCell ref="D4:D5"/>
    <mergeCell ref="E4:E5"/>
    <mergeCell ref="F4:F5"/>
    <mergeCell ref="G4:G5"/>
  </mergeCells>
  <pageMargins left="0" right="0" top="0.74803149606299213" bottom="0.74803149606299213" header="0.31496062992125984" footer="0.31496062992125984"/>
  <pageSetup paperSize="9" scale="6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82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41</v>
      </c>
      <c r="C9" s="11">
        <v>5</v>
      </c>
      <c r="D9" s="11">
        <v>10</v>
      </c>
      <c r="E9" s="11">
        <v>13</v>
      </c>
      <c r="F9" s="11">
        <v>13</v>
      </c>
    </row>
    <row r="10" spans="1:6" ht="15.75">
      <c r="A10" s="18" t="s">
        <v>24</v>
      </c>
      <c r="B10" s="11">
        <f>SUM(C10:F10)</f>
        <v>188</v>
      </c>
      <c r="C10" s="11">
        <v>31</v>
      </c>
      <c r="D10" s="11">
        <v>50</v>
      </c>
      <c r="E10" s="11">
        <v>49</v>
      </c>
      <c r="F10" s="11">
        <v>58</v>
      </c>
    </row>
    <row r="11" spans="1:6" ht="15.75">
      <c r="A11" s="18" t="s">
        <v>31</v>
      </c>
      <c r="B11" s="11">
        <f>SUM(C11:F11)</f>
        <v>48</v>
      </c>
      <c r="C11" s="11">
        <v>4</v>
      </c>
      <c r="D11" s="11">
        <v>2</v>
      </c>
      <c r="E11" s="11">
        <v>15</v>
      </c>
      <c r="F11" s="11">
        <v>27</v>
      </c>
    </row>
    <row r="12" spans="1:6" ht="15.75">
      <c r="A12" s="18" t="s">
        <v>36</v>
      </c>
      <c r="B12" s="11">
        <f>SUM(C12:F12)</f>
        <v>463</v>
      </c>
      <c r="C12" s="11">
        <v>97</v>
      </c>
      <c r="D12" s="11">
        <v>115</v>
      </c>
      <c r="E12" s="11">
        <v>103</v>
      </c>
      <c r="F12" s="11">
        <v>148</v>
      </c>
    </row>
    <row r="13" spans="1:6" ht="15.75">
      <c r="A13" s="18" t="s">
        <v>41</v>
      </c>
      <c r="B13" s="11">
        <f>SUM(C13:F13)</f>
        <v>392</v>
      </c>
      <c r="C13" s="11">
        <v>58</v>
      </c>
      <c r="D13" s="11">
        <v>97</v>
      </c>
      <c r="E13" s="11">
        <v>115</v>
      </c>
      <c r="F13" s="11">
        <v>122</v>
      </c>
    </row>
    <row r="14" spans="1:6" ht="15.75">
      <c r="A14" s="19" t="s">
        <v>46</v>
      </c>
      <c r="B14" s="15">
        <f>SUM(B$9:B13)</f>
        <v>1132</v>
      </c>
      <c r="C14" s="15">
        <f>SUM(C$9:C13)</f>
        <v>195</v>
      </c>
      <c r="D14" s="15">
        <f>SUM(D$9:D13)</f>
        <v>274</v>
      </c>
      <c r="E14" s="15">
        <f>SUM(E$9:E13)</f>
        <v>295</v>
      </c>
      <c r="F14" s="15">
        <f>SUM(F$9:F13)</f>
        <v>368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81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9" si="0">SUM(C9:F9)</f>
        <v>955</v>
      </c>
      <c r="C9" s="11">
        <v>203</v>
      </c>
      <c r="D9" s="11">
        <v>240</v>
      </c>
      <c r="E9" s="11">
        <v>250</v>
      </c>
      <c r="F9" s="11">
        <v>262</v>
      </c>
    </row>
    <row r="10" spans="1:6" ht="15.75">
      <c r="A10" s="18" t="s">
        <v>10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20</v>
      </c>
      <c r="B11" s="11">
        <f t="shared" si="0"/>
        <v>844</v>
      </c>
      <c r="C11" s="11">
        <v>374</v>
      </c>
      <c r="D11" s="11">
        <v>174</v>
      </c>
      <c r="E11" s="11">
        <v>152</v>
      </c>
      <c r="F11" s="11">
        <v>144</v>
      </c>
    </row>
    <row r="12" spans="1:6" ht="15.75">
      <c r="A12" s="18" t="s">
        <v>21</v>
      </c>
      <c r="B12" s="11">
        <f t="shared" si="0"/>
        <v>611</v>
      </c>
      <c r="C12" s="11">
        <v>116</v>
      </c>
      <c r="D12" s="11">
        <v>134</v>
      </c>
      <c r="E12" s="11">
        <v>175</v>
      </c>
      <c r="F12" s="11">
        <v>186</v>
      </c>
    </row>
    <row r="13" spans="1:6" ht="15.75">
      <c r="A13" s="18" t="s">
        <v>24</v>
      </c>
      <c r="B13" s="11">
        <f t="shared" si="0"/>
        <v>732</v>
      </c>
      <c r="C13" s="11">
        <v>144</v>
      </c>
      <c r="D13" s="11">
        <v>179</v>
      </c>
      <c r="E13" s="11">
        <v>203</v>
      </c>
      <c r="F13" s="11">
        <v>206</v>
      </c>
    </row>
    <row r="14" spans="1:6" ht="15.75">
      <c r="A14" s="18" t="s">
        <v>29</v>
      </c>
      <c r="B14" s="11">
        <f t="shared" si="0"/>
        <v>35</v>
      </c>
      <c r="C14" s="11">
        <v>3</v>
      </c>
      <c r="D14" s="11">
        <v>6</v>
      </c>
      <c r="E14" s="11">
        <v>12</v>
      </c>
      <c r="F14" s="11">
        <v>14</v>
      </c>
    </row>
    <row r="15" spans="1:6" ht="15.75">
      <c r="A15" s="18" t="s">
        <v>30</v>
      </c>
      <c r="B15" s="11">
        <f t="shared" si="0"/>
        <v>460</v>
      </c>
      <c r="C15" s="11">
        <v>92</v>
      </c>
      <c r="D15" s="11">
        <v>106</v>
      </c>
      <c r="E15" s="11">
        <v>127</v>
      </c>
      <c r="F15" s="11">
        <v>135</v>
      </c>
    </row>
    <row r="16" spans="1:6" ht="15.75">
      <c r="A16" s="18" t="s">
        <v>31</v>
      </c>
      <c r="B16" s="11">
        <f t="shared" si="0"/>
        <v>808</v>
      </c>
      <c r="C16" s="11">
        <v>187</v>
      </c>
      <c r="D16" s="11">
        <v>176</v>
      </c>
      <c r="E16" s="11">
        <v>208</v>
      </c>
      <c r="F16" s="11">
        <v>237</v>
      </c>
    </row>
    <row r="17" spans="1:6" ht="15.75">
      <c r="A17" s="18" t="s">
        <v>36</v>
      </c>
      <c r="B17" s="11">
        <f t="shared" si="0"/>
        <v>1277</v>
      </c>
      <c r="C17" s="11">
        <v>237</v>
      </c>
      <c r="D17" s="11">
        <v>338</v>
      </c>
      <c r="E17" s="11">
        <v>325</v>
      </c>
      <c r="F17" s="11">
        <v>377</v>
      </c>
    </row>
    <row r="18" spans="1:6" ht="15.75">
      <c r="A18" s="18" t="s">
        <v>39</v>
      </c>
      <c r="B18" s="11">
        <f t="shared" si="0"/>
        <v>537</v>
      </c>
      <c r="C18" s="11">
        <v>104</v>
      </c>
      <c r="D18" s="11">
        <v>114</v>
      </c>
      <c r="E18" s="11">
        <v>153</v>
      </c>
      <c r="F18" s="11">
        <v>166</v>
      </c>
    </row>
    <row r="19" spans="1:6" ht="15.75">
      <c r="A19" s="18" t="s">
        <v>41</v>
      </c>
      <c r="B19" s="11">
        <f t="shared" si="0"/>
        <v>1289</v>
      </c>
      <c r="C19" s="11">
        <v>237</v>
      </c>
      <c r="D19" s="11">
        <v>270</v>
      </c>
      <c r="E19" s="11">
        <v>369</v>
      </c>
      <c r="F19" s="11">
        <v>413</v>
      </c>
    </row>
    <row r="20" spans="1:6" ht="15.75">
      <c r="A20" s="19" t="s">
        <v>46</v>
      </c>
      <c r="B20" s="15">
        <f>SUM(B$9:B19)</f>
        <v>7548</v>
      </c>
      <c r="C20" s="15">
        <f>SUM(C$9:C19)</f>
        <v>1697</v>
      </c>
      <c r="D20" s="15">
        <f>SUM(D$9:D19)</f>
        <v>1737</v>
      </c>
      <c r="E20" s="15">
        <f>SUM(E$9:E19)</f>
        <v>1974</v>
      </c>
      <c r="F20" s="15">
        <f>SUM(F$9:F19)</f>
        <v>2140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80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250</v>
      </c>
      <c r="C9" s="11">
        <v>58</v>
      </c>
      <c r="D9" s="11">
        <v>66</v>
      </c>
      <c r="E9" s="11">
        <v>60</v>
      </c>
      <c r="F9" s="11">
        <v>66</v>
      </c>
    </row>
    <row r="10" spans="1:6" ht="15.75">
      <c r="A10" s="18" t="s">
        <v>20</v>
      </c>
      <c r="B10" s="11">
        <f t="shared" si="0"/>
        <v>249</v>
      </c>
      <c r="C10" s="11">
        <v>55</v>
      </c>
      <c r="D10" s="11">
        <v>69</v>
      </c>
      <c r="E10" s="11">
        <v>57</v>
      </c>
      <c r="F10" s="11">
        <v>68</v>
      </c>
    </row>
    <row r="11" spans="1:6" ht="15.75">
      <c r="A11" s="18" t="s">
        <v>24</v>
      </c>
      <c r="B11" s="11">
        <f t="shared" si="0"/>
        <v>157</v>
      </c>
      <c r="C11" s="11">
        <v>35</v>
      </c>
      <c r="D11" s="11">
        <v>48</v>
      </c>
      <c r="E11" s="11">
        <v>38</v>
      </c>
      <c r="F11" s="11">
        <v>36</v>
      </c>
    </row>
    <row r="12" spans="1:6" ht="15.75">
      <c r="A12" s="18" t="s">
        <v>31</v>
      </c>
      <c r="B12" s="11">
        <f t="shared" si="0"/>
        <v>202</v>
      </c>
      <c r="C12" s="11">
        <v>60</v>
      </c>
      <c r="D12" s="11">
        <v>46</v>
      </c>
      <c r="E12" s="11">
        <v>41</v>
      </c>
      <c r="F12" s="11">
        <v>55</v>
      </c>
    </row>
    <row r="13" spans="1:6" ht="15.75">
      <c r="A13" s="18" t="s">
        <v>36</v>
      </c>
      <c r="B13" s="11">
        <f t="shared" si="0"/>
        <v>536</v>
      </c>
      <c r="C13" s="11">
        <v>138</v>
      </c>
      <c r="D13" s="11">
        <v>142</v>
      </c>
      <c r="E13" s="11">
        <v>142</v>
      </c>
      <c r="F13" s="11">
        <v>114</v>
      </c>
    </row>
    <row r="14" spans="1:6" ht="15.75">
      <c r="A14" s="18" t="s">
        <v>41</v>
      </c>
      <c r="B14" s="11">
        <f t="shared" si="0"/>
        <v>656</v>
      </c>
      <c r="C14" s="11">
        <v>137</v>
      </c>
      <c r="D14" s="11">
        <v>162</v>
      </c>
      <c r="E14" s="11">
        <v>153</v>
      </c>
      <c r="F14" s="11">
        <v>204</v>
      </c>
    </row>
    <row r="15" spans="1:6" ht="15.75">
      <c r="A15" s="19" t="s">
        <v>46</v>
      </c>
      <c r="B15" s="15">
        <f>SUM(B$9:B14)</f>
        <v>2050</v>
      </c>
      <c r="C15" s="15">
        <f>SUM(C$9:C14)</f>
        <v>483</v>
      </c>
      <c r="D15" s="15">
        <f>SUM(D$9:D14)</f>
        <v>533</v>
      </c>
      <c r="E15" s="15">
        <f>SUM(E$9:E14)</f>
        <v>491</v>
      </c>
      <c r="F15" s="15">
        <f>SUM(F$9:F14)</f>
        <v>543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79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132</v>
      </c>
      <c r="C9" s="11">
        <v>29</v>
      </c>
      <c r="D9" s="11">
        <v>31</v>
      </c>
      <c r="E9" s="11">
        <v>36</v>
      </c>
      <c r="F9" s="11">
        <v>36</v>
      </c>
    </row>
    <row r="10" spans="1:6" ht="15.75">
      <c r="A10" s="18" t="s">
        <v>24</v>
      </c>
      <c r="B10" s="11">
        <f>SUM(C10:F10)</f>
        <v>158</v>
      </c>
      <c r="C10" s="11">
        <v>37</v>
      </c>
      <c r="D10" s="11">
        <v>27</v>
      </c>
      <c r="E10" s="11">
        <v>47</v>
      </c>
      <c r="F10" s="11">
        <v>47</v>
      </c>
    </row>
    <row r="11" spans="1:6" ht="15.75">
      <c r="A11" s="18" t="s">
        <v>31</v>
      </c>
      <c r="B11" s="11">
        <f>SUM(C11:F11)</f>
        <v>39</v>
      </c>
      <c r="C11" s="11">
        <v>8</v>
      </c>
      <c r="D11" s="11">
        <v>5</v>
      </c>
      <c r="E11" s="11">
        <v>9</v>
      </c>
      <c r="F11" s="11">
        <v>17</v>
      </c>
    </row>
    <row r="12" spans="1:6" ht="15.75">
      <c r="A12" s="18" t="s">
        <v>36</v>
      </c>
      <c r="B12" s="11">
        <f>SUM(C12:F12)</f>
        <v>420</v>
      </c>
      <c r="C12" s="11">
        <v>80</v>
      </c>
      <c r="D12" s="11">
        <v>107</v>
      </c>
      <c r="E12" s="11">
        <v>111</v>
      </c>
      <c r="F12" s="11">
        <v>122</v>
      </c>
    </row>
    <row r="13" spans="1:6" ht="15.75">
      <c r="A13" s="18" t="s">
        <v>41</v>
      </c>
      <c r="B13" s="11">
        <f>SUM(C13:F13)</f>
        <v>374</v>
      </c>
      <c r="C13" s="11">
        <v>69</v>
      </c>
      <c r="D13" s="11">
        <v>80</v>
      </c>
      <c r="E13" s="11">
        <v>111</v>
      </c>
      <c r="F13" s="11">
        <v>114</v>
      </c>
    </row>
    <row r="14" spans="1:6" ht="15.75">
      <c r="A14" s="19" t="s">
        <v>46</v>
      </c>
      <c r="B14" s="15">
        <f>SUM(B$9:B13)</f>
        <v>1123</v>
      </c>
      <c r="C14" s="15">
        <f>SUM(C$9:C13)</f>
        <v>223</v>
      </c>
      <c r="D14" s="15">
        <f>SUM(D$9:D13)</f>
        <v>250</v>
      </c>
      <c r="E14" s="15">
        <f>SUM(E$9:E13)</f>
        <v>314</v>
      </c>
      <c r="F14" s="15">
        <f>SUM(F$9:F13)</f>
        <v>336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78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36</v>
      </c>
      <c r="B9" s="11">
        <f>SUM(C9:F9)</f>
        <v>1350</v>
      </c>
      <c r="C9" s="11">
        <v>256</v>
      </c>
      <c r="D9" s="11">
        <v>361</v>
      </c>
      <c r="E9" s="11">
        <v>349</v>
      </c>
      <c r="F9" s="11">
        <v>384</v>
      </c>
    </row>
    <row r="10" spans="1:6" ht="15.75">
      <c r="A10" s="19" t="s">
        <v>46</v>
      </c>
      <c r="B10" s="15">
        <f>SUM(B$9)</f>
        <v>1350</v>
      </c>
      <c r="C10" s="15">
        <f>SUM(C$9)</f>
        <v>256</v>
      </c>
      <c r="D10" s="15">
        <f>SUM(D$9)</f>
        <v>361</v>
      </c>
      <c r="E10" s="15">
        <f>SUM(E$9)</f>
        <v>349</v>
      </c>
      <c r="F10" s="15">
        <f>SUM(F$9)</f>
        <v>384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77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290</v>
      </c>
      <c r="C9" s="11">
        <v>64</v>
      </c>
      <c r="D9" s="11">
        <v>57</v>
      </c>
      <c r="E9" s="11">
        <v>89</v>
      </c>
      <c r="F9" s="11">
        <v>80</v>
      </c>
    </row>
    <row r="10" spans="1:6" ht="15.75">
      <c r="A10" s="18" t="s">
        <v>20</v>
      </c>
      <c r="B10" s="11">
        <f t="shared" si="0"/>
        <v>320</v>
      </c>
      <c r="C10" s="11">
        <v>89</v>
      </c>
      <c r="D10" s="11">
        <v>74</v>
      </c>
      <c r="E10" s="11">
        <v>71</v>
      </c>
      <c r="F10" s="11">
        <v>86</v>
      </c>
    </row>
    <row r="11" spans="1:6" ht="15.75">
      <c r="A11" s="18" t="s">
        <v>24</v>
      </c>
      <c r="B11" s="11">
        <f t="shared" si="0"/>
        <v>342</v>
      </c>
      <c r="C11" s="11">
        <v>102</v>
      </c>
      <c r="D11" s="11">
        <v>102</v>
      </c>
      <c r="E11" s="11">
        <v>64</v>
      </c>
      <c r="F11" s="11">
        <v>74</v>
      </c>
    </row>
    <row r="12" spans="1:6" ht="15.75">
      <c r="A12" s="18" t="s">
        <v>31</v>
      </c>
      <c r="B12" s="11">
        <f t="shared" si="0"/>
        <v>186</v>
      </c>
      <c r="C12" s="11">
        <v>66</v>
      </c>
      <c r="D12" s="11">
        <v>45</v>
      </c>
      <c r="E12" s="11">
        <v>19</v>
      </c>
      <c r="F12" s="11">
        <v>56</v>
      </c>
    </row>
    <row r="13" spans="1:6" ht="15.75">
      <c r="A13" s="18" t="s">
        <v>36</v>
      </c>
      <c r="B13" s="11">
        <f t="shared" si="0"/>
        <v>527</v>
      </c>
      <c r="C13" s="11">
        <v>125</v>
      </c>
      <c r="D13" s="11">
        <v>149</v>
      </c>
      <c r="E13" s="11">
        <v>123</v>
      </c>
      <c r="F13" s="11">
        <v>130</v>
      </c>
    </row>
    <row r="14" spans="1:6" ht="15.75">
      <c r="A14" s="18" t="s">
        <v>41</v>
      </c>
      <c r="B14" s="11">
        <f t="shared" si="0"/>
        <v>828</v>
      </c>
      <c r="C14" s="11">
        <v>180</v>
      </c>
      <c r="D14" s="11">
        <v>224</v>
      </c>
      <c r="E14" s="11">
        <v>202</v>
      </c>
      <c r="F14" s="11">
        <v>222</v>
      </c>
    </row>
    <row r="15" spans="1:6" ht="15.75">
      <c r="A15" s="19" t="s">
        <v>46</v>
      </c>
      <c r="B15" s="15">
        <f>SUM(B$9:B14)</f>
        <v>2493</v>
      </c>
      <c r="C15" s="15">
        <f>SUM(C$9:C14)</f>
        <v>626</v>
      </c>
      <c r="D15" s="15">
        <f>SUM(D$9:D14)</f>
        <v>651</v>
      </c>
      <c r="E15" s="15">
        <f>SUM(E$9:E14)</f>
        <v>568</v>
      </c>
      <c r="F15" s="15">
        <f>SUM(F$9:F14)</f>
        <v>648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76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101</v>
      </c>
      <c r="C9" s="11">
        <v>27</v>
      </c>
      <c r="D9" s="11">
        <v>23</v>
      </c>
      <c r="E9" s="11">
        <v>18</v>
      </c>
      <c r="F9" s="11">
        <v>33</v>
      </c>
    </row>
    <row r="10" spans="1:6" ht="15.75">
      <c r="A10" s="18" t="s">
        <v>20</v>
      </c>
      <c r="B10" s="11">
        <f t="shared" si="0"/>
        <v>345</v>
      </c>
      <c r="C10" s="11">
        <v>49</v>
      </c>
      <c r="D10" s="11">
        <v>61</v>
      </c>
      <c r="E10" s="11">
        <v>94</v>
      </c>
      <c r="F10" s="11">
        <v>141</v>
      </c>
    </row>
    <row r="11" spans="1:6" ht="15.75">
      <c r="A11" s="18" t="s">
        <v>24</v>
      </c>
      <c r="B11" s="11">
        <f t="shared" si="0"/>
        <v>572</v>
      </c>
      <c r="C11" s="11">
        <v>55</v>
      </c>
      <c r="D11" s="11">
        <v>180</v>
      </c>
      <c r="E11" s="11">
        <v>107</v>
      </c>
      <c r="F11" s="11">
        <v>230</v>
      </c>
    </row>
    <row r="12" spans="1:6" ht="15.75">
      <c r="A12" s="18" t="s">
        <v>31</v>
      </c>
      <c r="B12" s="11">
        <f t="shared" si="0"/>
        <v>294</v>
      </c>
      <c r="C12" s="11">
        <v>58</v>
      </c>
      <c r="D12" s="11">
        <v>85</v>
      </c>
      <c r="E12" s="11">
        <v>76</v>
      </c>
      <c r="F12" s="11">
        <v>75</v>
      </c>
    </row>
    <row r="13" spans="1:6" ht="15.75">
      <c r="A13" s="18" t="s">
        <v>36</v>
      </c>
      <c r="B13" s="11">
        <f t="shared" si="0"/>
        <v>1298</v>
      </c>
      <c r="C13" s="11">
        <v>285</v>
      </c>
      <c r="D13" s="11">
        <v>339</v>
      </c>
      <c r="E13" s="11">
        <v>295</v>
      </c>
      <c r="F13" s="11">
        <v>379</v>
      </c>
    </row>
    <row r="14" spans="1:6" ht="15.75">
      <c r="A14" s="18" t="s">
        <v>39</v>
      </c>
      <c r="B14" s="11">
        <f t="shared" si="0"/>
        <v>114</v>
      </c>
      <c r="C14" s="11">
        <v>44</v>
      </c>
      <c r="D14" s="11">
        <v>21</v>
      </c>
      <c r="E14" s="11">
        <v>20</v>
      </c>
      <c r="F14" s="11">
        <v>29</v>
      </c>
    </row>
    <row r="15" spans="1:6" ht="15.75">
      <c r="A15" s="18" t="s">
        <v>41</v>
      </c>
      <c r="B15" s="11">
        <f t="shared" si="0"/>
        <v>924</v>
      </c>
      <c r="C15" s="11">
        <v>167</v>
      </c>
      <c r="D15" s="11">
        <v>226</v>
      </c>
      <c r="E15" s="11">
        <v>225</v>
      </c>
      <c r="F15" s="11">
        <v>306</v>
      </c>
    </row>
    <row r="16" spans="1:6" ht="15.75">
      <c r="A16" s="19" t="s">
        <v>46</v>
      </c>
      <c r="B16" s="15">
        <f>SUM(B$9:B15)</f>
        <v>3648</v>
      </c>
      <c r="C16" s="15">
        <f>SUM(C$9:C15)</f>
        <v>685</v>
      </c>
      <c r="D16" s="15">
        <f>SUM(D$9:D15)</f>
        <v>935</v>
      </c>
      <c r="E16" s="15">
        <f>SUM(E$9:E15)</f>
        <v>835</v>
      </c>
      <c r="F16" s="15">
        <f>SUM(F$9:F15)</f>
        <v>1193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75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308</v>
      </c>
      <c r="C9" s="11">
        <v>51</v>
      </c>
      <c r="D9" s="11">
        <v>93</v>
      </c>
      <c r="E9" s="11">
        <v>88</v>
      </c>
      <c r="F9" s="11">
        <v>76</v>
      </c>
    </row>
    <row r="10" spans="1:6" ht="15.75">
      <c r="A10" s="18" t="s">
        <v>31</v>
      </c>
      <c r="B10" s="11">
        <f>SUM(C10:F10)</f>
        <v>115</v>
      </c>
      <c r="C10" s="11">
        <v>21</v>
      </c>
      <c r="D10" s="11">
        <v>27</v>
      </c>
      <c r="E10" s="11">
        <v>34</v>
      </c>
      <c r="F10" s="11">
        <v>33</v>
      </c>
    </row>
    <row r="11" spans="1:6" ht="15.75">
      <c r="A11" s="18" t="s">
        <v>36</v>
      </c>
      <c r="B11" s="11">
        <f>SUM(C11:F11)</f>
        <v>394</v>
      </c>
      <c r="C11" s="11">
        <v>96</v>
      </c>
      <c r="D11" s="11">
        <v>113</v>
      </c>
      <c r="E11" s="11">
        <v>88</v>
      </c>
      <c r="F11" s="11">
        <v>97</v>
      </c>
    </row>
    <row r="12" spans="1:6" ht="15.75">
      <c r="A12" s="18" t="s">
        <v>39</v>
      </c>
      <c r="B12" s="11">
        <f>SUM(C12:F12)</f>
        <v>175</v>
      </c>
      <c r="C12" s="11">
        <v>11</v>
      </c>
      <c r="D12" s="11">
        <v>56</v>
      </c>
      <c r="E12" s="11">
        <v>63</v>
      </c>
      <c r="F12" s="11">
        <v>45</v>
      </c>
    </row>
    <row r="13" spans="1:6" ht="15.75">
      <c r="A13" s="18" t="s">
        <v>41</v>
      </c>
      <c r="B13" s="11">
        <f>SUM(C13:F13)</f>
        <v>484</v>
      </c>
      <c r="C13" s="11">
        <v>109</v>
      </c>
      <c r="D13" s="11">
        <v>148</v>
      </c>
      <c r="E13" s="11">
        <v>106</v>
      </c>
      <c r="F13" s="11">
        <v>121</v>
      </c>
    </row>
    <row r="14" spans="1:6" ht="15.75">
      <c r="A14" s="19" t="s">
        <v>46</v>
      </c>
      <c r="B14" s="15">
        <f>SUM(B$9:B13)</f>
        <v>1476</v>
      </c>
      <c r="C14" s="15">
        <f>SUM(C$9:C13)</f>
        <v>288</v>
      </c>
      <c r="D14" s="15">
        <f>SUM(D$9:D13)</f>
        <v>437</v>
      </c>
      <c r="E14" s="15">
        <f>SUM(E$9:E13)</f>
        <v>379</v>
      </c>
      <c r="F14" s="15">
        <f>SUM(F$9:F13)</f>
        <v>372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74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56</v>
      </c>
      <c r="C9" s="11">
        <v>10</v>
      </c>
      <c r="D9" s="11">
        <v>11</v>
      </c>
      <c r="E9" s="11">
        <v>16</v>
      </c>
      <c r="F9" s="11">
        <v>19</v>
      </c>
    </row>
    <row r="10" spans="1:6" ht="15.75">
      <c r="A10" s="18" t="s">
        <v>31</v>
      </c>
      <c r="B10" s="11">
        <f>SUM(C10:F10)</f>
        <v>129</v>
      </c>
      <c r="C10" s="11">
        <v>1</v>
      </c>
      <c r="D10" s="11">
        <v>46</v>
      </c>
      <c r="E10" s="11">
        <v>22</v>
      </c>
      <c r="F10" s="11">
        <v>60</v>
      </c>
    </row>
    <row r="11" spans="1:6" ht="15.75">
      <c r="A11" s="18" t="s">
        <v>36</v>
      </c>
      <c r="B11" s="11">
        <f>SUM(C11:F11)</f>
        <v>616</v>
      </c>
      <c r="C11" s="11">
        <v>112</v>
      </c>
      <c r="D11" s="11">
        <v>151</v>
      </c>
      <c r="E11" s="11">
        <v>166</v>
      </c>
      <c r="F11" s="11">
        <v>187</v>
      </c>
    </row>
    <row r="12" spans="1:6" ht="15.75">
      <c r="A12" s="18" t="s">
        <v>41</v>
      </c>
      <c r="B12" s="11">
        <f>SUM(C12:F12)</f>
        <v>434</v>
      </c>
      <c r="C12" s="11">
        <v>70</v>
      </c>
      <c r="D12" s="11">
        <v>93</v>
      </c>
      <c r="E12" s="11">
        <v>124</v>
      </c>
      <c r="F12" s="11">
        <v>147</v>
      </c>
    </row>
    <row r="13" spans="1:6" ht="15.75">
      <c r="A13" s="19" t="s">
        <v>46</v>
      </c>
      <c r="B13" s="15">
        <f>SUM(B$9:B12)</f>
        <v>1235</v>
      </c>
      <c r="C13" s="15">
        <f>SUM(C$9:C12)</f>
        <v>193</v>
      </c>
      <c r="D13" s="15">
        <f>SUM(D$9:D12)</f>
        <v>301</v>
      </c>
      <c r="E13" s="15">
        <f>SUM(E$9:E12)</f>
        <v>328</v>
      </c>
      <c r="F13" s="15">
        <f>SUM(F$9:F12)</f>
        <v>413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73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412</v>
      </c>
      <c r="C9" s="11">
        <v>100</v>
      </c>
      <c r="D9" s="11">
        <v>101</v>
      </c>
      <c r="E9" s="11">
        <v>99</v>
      </c>
      <c r="F9" s="11">
        <v>112</v>
      </c>
    </row>
    <row r="10" spans="1:6" ht="15.75">
      <c r="A10" s="18" t="s">
        <v>20</v>
      </c>
      <c r="B10" s="11">
        <f t="shared" si="0"/>
        <v>220</v>
      </c>
      <c r="C10" s="11">
        <v>42</v>
      </c>
      <c r="D10" s="11">
        <v>60</v>
      </c>
      <c r="E10" s="11">
        <v>49</v>
      </c>
      <c r="F10" s="11">
        <v>69</v>
      </c>
    </row>
    <row r="11" spans="1:6" ht="15.75">
      <c r="A11" s="18" t="s">
        <v>24</v>
      </c>
      <c r="B11" s="11">
        <f t="shared" si="0"/>
        <v>292</v>
      </c>
      <c r="C11" s="11">
        <v>44</v>
      </c>
      <c r="D11" s="11">
        <v>77</v>
      </c>
      <c r="E11" s="11">
        <v>81</v>
      </c>
      <c r="F11" s="11">
        <v>90</v>
      </c>
    </row>
    <row r="12" spans="1:6" ht="15.75">
      <c r="A12" s="18" t="s">
        <v>31</v>
      </c>
      <c r="B12" s="11">
        <f t="shared" si="0"/>
        <v>231</v>
      </c>
      <c r="C12" s="11">
        <v>73</v>
      </c>
      <c r="D12" s="11">
        <v>25</v>
      </c>
      <c r="E12" s="11">
        <v>56</v>
      </c>
      <c r="F12" s="11">
        <v>77</v>
      </c>
    </row>
    <row r="13" spans="1:6" ht="15.75">
      <c r="A13" s="18" t="s">
        <v>36</v>
      </c>
      <c r="B13" s="11">
        <f t="shared" si="0"/>
        <v>626</v>
      </c>
      <c r="C13" s="11">
        <v>163</v>
      </c>
      <c r="D13" s="11">
        <v>148</v>
      </c>
      <c r="E13" s="11">
        <v>154</v>
      </c>
      <c r="F13" s="11">
        <v>161</v>
      </c>
    </row>
    <row r="14" spans="1:6" ht="15.75">
      <c r="A14" s="18" t="s">
        <v>39</v>
      </c>
      <c r="B14" s="11">
        <f t="shared" si="0"/>
        <v>173</v>
      </c>
      <c r="C14" s="11">
        <v>37</v>
      </c>
      <c r="D14" s="11">
        <v>44</v>
      </c>
      <c r="E14" s="11">
        <v>37</v>
      </c>
      <c r="F14" s="11">
        <v>55</v>
      </c>
    </row>
    <row r="15" spans="1:6" ht="15.75">
      <c r="A15" s="18" t="s">
        <v>41</v>
      </c>
      <c r="B15" s="11">
        <f t="shared" si="0"/>
        <v>398</v>
      </c>
      <c r="C15" s="11">
        <v>74</v>
      </c>
      <c r="D15" s="11">
        <v>86</v>
      </c>
      <c r="E15" s="11">
        <v>89</v>
      </c>
      <c r="F15" s="11">
        <v>149</v>
      </c>
    </row>
    <row r="16" spans="1:6" ht="15.75">
      <c r="A16" s="19" t="s">
        <v>46</v>
      </c>
      <c r="B16" s="15">
        <f>SUM(B$9:B15)</f>
        <v>2352</v>
      </c>
      <c r="C16" s="15">
        <f>SUM(C$9:C15)</f>
        <v>533</v>
      </c>
      <c r="D16" s="15">
        <f>SUM(D$9:D15)</f>
        <v>541</v>
      </c>
      <c r="E16" s="15">
        <f>SUM(E$9:E15)</f>
        <v>565</v>
      </c>
      <c r="F16" s="15">
        <f>SUM(F$9:F15)</f>
        <v>713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7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K10" sqref="K10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85" t="s">
        <v>0</v>
      </c>
      <c r="B1" s="85"/>
      <c r="C1" s="85"/>
      <c r="D1" s="85"/>
      <c r="E1" s="85"/>
      <c r="F1" s="85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" customHeight="1">
      <c r="A6" s="88"/>
      <c r="B6" s="86" t="s">
        <v>2</v>
      </c>
      <c r="C6" s="86" t="s">
        <v>3</v>
      </c>
      <c r="D6" s="86"/>
      <c r="E6" s="86"/>
      <c r="F6" s="86"/>
    </row>
    <row r="7" spans="1:6" ht="31.5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46" si="0">SUM(C9:F9)</f>
        <v>24177</v>
      </c>
      <c r="C9" s="11">
        <v>5387</v>
      </c>
      <c r="D9" s="11">
        <v>5928</v>
      </c>
      <c r="E9" s="11">
        <v>6524</v>
      </c>
      <c r="F9" s="11">
        <v>6338</v>
      </c>
    </row>
    <row r="10" spans="1:6" ht="15.75">
      <c r="A10" s="18" t="s">
        <v>9</v>
      </c>
      <c r="B10" s="11">
        <f t="shared" si="0"/>
        <v>3584</v>
      </c>
      <c r="C10" s="11">
        <v>1</v>
      </c>
      <c r="D10" s="11">
        <v>21</v>
      </c>
      <c r="E10" s="11">
        <v>1062</v>
      </c>
      <c r="F10" s="11">
        <v>2500</v>
      </c>
    </row>
    <row r="11" spans="1:6" ht="15.75">
      <c r="A11" s="18" t="s">
        <v>10</v>
      </c>
      <c r="B11" s="11">
        <f t="shared" si="0"/>
        <v>636</v>
      </c>
      <c r="C11" s="11">
        <v>287</v>
      </c>
      <c r="D11" s="11">
        <v>145</v>
      </c>
      <c r="E11" s="11">
        <v>116</v>
      </c>
      <c r="F11" s="11">
        <v>88</v>
      </c>
    </row>
    <row r="12" spans="1:6" ht="15.75">
      <c r="A12" s="18" t="s">
        <v>11</v>
      </c>
      <c r="B12" s="11">
        <f t="shared" si="0"/>
        <v>1216</v>
      </c>
      <c r="C12" s="11">
        <v>264</v>
      </c>
      <c r="D12" s="11">
        <v>340</v>
      </c>
      <c r="E12" s="11">
        <v>317</v>
      </c>
      <c r="F12" s="11">
        <v>295</v>
      </c>
    </row>
    <row r="13" spans="1:6" ht="15.75">
      <c r="A13" s="18" t="s">
        <v>12</v>
      </c>
      <c r="B13" s="11">
        <f t="shared" si="0"/>
        <v>534</v>
      </c>
      <c r="C13" s="11">
        <v>98</v>
      </c>
      <c r="D13" s="11">
        <v>134</v>
      </c>
      <c r="E13" s="11">
        <v>148</v>
      </c>
      <c r="F13" s="11">
        <v>154</v>
      </c>
    </row>
    <row r="14" spans="1:6" ht="15.75">
      <c r="A14" s="18" t="s">
        <v>13</v>
      </c>
      <c r="B14" s="11">
        <f t="shared" si="0"/>
        <v>718</v>
      </c>
      <c r="C14" s="11">
        <v>179</v>
      </c>
      <c r="D14" s="11">
        <v>221</v>
      </c>
      <c r="E14" s="11">
        <v>196</v>
      </c>
      <c r="F14" s="11">
        <v>122</v>
      </c>
    </row>
    <row r="15" spans="1:6" ht="15.75">
      <c r="A15" s="18" t="s">
        <v>14</v>
      </c>
      <c r="B15" s="11">
        <f t="shared" si="0"/>
        <v>1594</v>
      </c>
      <c r="C15" s="11">
        <v>327</v>
      </c>
      <c r="D15" s="11">
        <v>473</v>
      </c>
      <c r="E15" s="11">
        <v>366</v>
      </c>
      <c r="F15" s="11">
        <v>428</v>
      </c>
    </row>
    <row r="16" spans="1:6" ht="15.75">
      <c r="A16" s="18" t="s">
        <v>15</v>
      </c>
      <c r="B16" s="11">
        <f t="shared" si="0"/>
        <v>350</v>
      </c>
      <c r="C16" s="11">
        <v>78</v>
      </c>
      <c r="D16" s="11">
        <v>89</v>
      </c>
      <c r="E16" s="11">
        <v>91</v>
      </c>
      <c r="F16" s="11">
        <v>92</v>
      </c>
    </row>
    <row r="17" spans="1:6" ht="15.75">
      <c r="A17" s="18" t="s">
        <v>16</v>
      </c>
      <c r="B17" s="11">
        <f t="shared" si="0"/>
        <v>734</v>
      </c>
      <c r="C17" s="11">
        <v>140</v>
      </c>
      <c r="D17" s="11">
        <v>144</v>
      </c>
      <c r="E17" s="11">
        <v>203</v>
      </c>
      <c r="F17" s="11">
        <v>247</v>
      </c>
    </row>
    <row r="18" spans="1:6" ht="15.75">
      <c r="A18" s="18" t="s">
        <v>17</v>
      </c>
      <c r="B18" s="11">
        <f t="shared" si="0"/>
        <v>907</v>
      </c>
      <c r="C18" s="11">
        <v>186</v>
      </c>
      <c r="D18" s="11">
        <v>250</v>
      </c>
      <c r="E18" s="11">
        <v>259</v>
      </c>
      <c r="F18" s="11">
        <v>212</v>
      </c>
    </row>
    <row r="19" spans="1:6" ht="15.75">
      <c r="A19" s="18" t="s">
        <v>18</v>
      </c>
      <c r="B19" s="11">
        <f t="shared" si="0"/>
        <v>2494</v>
      </c>
      <c r="C19" s="11">
        <v>517</v>
      </c>
      <c r="D19" s="11">
        <v>719</v>
      </c>
      <c r="E19" s="11">
        <v>674</v>
      </c>
      <c r="F19" s="11">
        <v>584</v>
      </c>
    </row>
    <row r="20" spans="1:6" ht="15.75">
      <c r="A20" s="18" t="s">
        <v>19</v>
      </c>
      <c r="B20" s="11">
        <f t="shared" si="0"/>
        <v>487</v>
      </c>
      <c r="C20" s="11">
        <v>128</v>
      </c>
      <c r="D20" s="11">
        <v>107</v>
      </c>
      <c r="E20" s="11">
        <v>123</v>
      </c>
      <c r="F20" s="11">
        <v>129</v>
      </c>
    </row>
    <row r="21" spans="1:6" ht="15.75">
      <c r="A21" s="18" t="s">
        <v>20</v>
      </c>
      <c r="B21" s="11">
        <f t="shared" si="0"/>
        <v>17325</v>
      </c>
      <c r="C21" s="11">
        <v>7257</v>
      </c>
      <c r="D21" s="11">
        <v>3386</v>
      </c>
      <c r="E21" s="11">
        <v>2991</v>
      </c>
      <c r="F21" s="11">
        <v>3691</v>
      </c>
    </row>
    <row r="22" spans="1:6" ht="15.75">
      <c r="A22" s="18" t="s">
        <v>21</v>
      </c>
      <c r="B22" s="11">
        <f t="shared" si="0"/>
        <v>6080</v>
      </c>
      <c r="C22" s="11">
        <v>1305</v>
      </c>
      <c r="D22" s="11">
        <v>1837</v>
      </c>
      <c r="E22" s="11">
        <v>1715</v>
      </c>
      <c r="F22" s="11">
        <v>1223</v>
      </c>
    </row>
    <row r="23" spans="1:6" ht="15.75">
      <c r="A23" s="18" t="s">
        <v>22</v>
      </c>
      <c r="B23" s="11">
        <f t="shared" si="0"/>
        <v>735</v>
      </c>
      <c r="C23" s="11">
        <v>157</v>
      </c>
      <c r="D23" s="11">
        <v>199</v>
      </c>
      <c r="E23" s="11">
        <v>195</v>
      </c>
      <c r="F23" s="11">
        <v>184</v>
      </c>
    </row>
    <row r="24" spans="1:6" ht="15.75">
      <c r="A24" s="18" t="s">
        <v>23</v>
      </c>
      <c r="B24" s="11">
        <f t="shared" si="0"/>
        <v>4662</v>
      </c>
      <c r="C24" s="11">
        <v>1063</v>
      </c>
      <c r="D24" s="11">
        <v>1194</v>
      </c>
      <c r="E24" s="11">
        <v>1280</v>
      </c>
      <c r="F24" s="11">
        <v>1125</v>
      </c>
    </row>
    <row r="25" spans="1:6" ht="15.75">
      <c r="A25" s="18" t="s">
        <v>24</v>
      </c>
      <c r="B25" s="11">
        <f t="shared" si="0"/>
        <v>14252</v>
      </c>
      <c r="C25" s="11">
        <v>2595</v>
      </c>
      <c r="D25" s="11">
        <v>3924</v>
      </c>
      <c r="E25" s="11">
        <v>3756</v>
      </c>
      <c r="F25" s="11">
        <v>3977</v>
      </c>
    </row>
    <row r="26" spans="1:6" ht="15.75">
      <c r="A26" s="18" t="s">
        <v>25</v>
      </c>
      <c r="B26" s="11">
        <f t="shared" si="0"/>
        <v>2382</v>
      </c>
      <c r="C26" s="11">
        <v>508</v>
      </c>
      <c r="D26" s="11">
        <v>664</v>
      </c>
      <c r="E26" s="11">
        <v>608</v>
      </c>
      <c r="F26" s="11">
        <v>602</v>
      </c>
    </row>
    <row r="27" spans="1:6" ht="15.75">
      <c r="A27" s="18" t="s">
        <v>26</v>
      </c>
      <c r="B27" s="11">
        <f t="shared" si="0"/>
        <v>3112</v>
      </c>
      <c r="C27" s="11">
        <v>819</v>
      </c>
      <c r="D27" s="11">
        <v>685</v>
      </c>
      <c r="E27" s="11">
        <v>780</v>
      </c>
      <c r="F27" s="11">
        <v>828</v>
      </c>
    </row>
    <row r="28" spans="1:6" ht="15.75">
      <c r="A28" s="18" t="s">
        <v>27</v>
      </c>
      <c r="B28" s="11">
        <f t="shared" si="0"/>
        <v>1255</v>
      </c>
      <c r="C28" s="11">
        <v>273</v>
      </c>
      <c r="D28" s="11">
        <v>355</v>
      </c>
      <c r="E28" s="11">
        <v>323</v>
      </c>
      <c r="F28" s="11">
        <v>304</v>
      </c>
    </row>
    <row r="29" spans="1:6" ht="15.75">
      <c r="A29" s="18" t="s">
        <v>28</v>
      </c>
      <c r="B29" s="11">
        <f t="shared" si="0"/>
        <v>10504</v>
      </c>
      <c r="C29" s="11">
        <v>2427</v>
      </c>
      <c r="D29" s="11">
        <v>2847</v>
      </c>
      <c r="E29" s="11">
        <v>2960</v>
      </c>
      <c r="F29" s="11">
        <v>2270</v>
      </c>
    </row>
    <row r="30" spans="1:6" ht="15.75">
      <c r="A30" s="18" t="s">
        <v>29</v>
      </c>
      <c r="B30" s="11">
        <f t="shared" si="0"/>
        <v>4703</v>
      </c>
      <c r="C30" s="11">
        <v>1076</v>
      </c>
      <c r="D30" s="11">
        <v>1261</v>
      </c>
      <c r="E30" s="11">
        <v>1255</v>
      </c>
      <c r="F30" s="11">
        <v>1111</v>
      </c>
    </row>
    <row r="31" spans="1:6" ht="15.75">
      <c r="A31" s="18" t="s">
        <v>30</v>
      </c>
      <c r="B31" s="11">
        <f t="shared" si="0"/>
        <v>6287</v>
      </c>
      <c r="C31" s="11">
        <v>1560</v>
      </c>
      <c r="D31" s="11">
        <v>1386</v>
      </c>
      <c r="E31" s="11">
        <v>1421</v>
      </c>
      <c r="F31" s="11">
        <v>1920</v>
      </c>
    </row>
    <row r="32" spans="1:6" ht="15.75">
      <c r="A32" s="18" t="s">
        <v>31</v>
      </c>
      <c r="B32" s="11">
        <f t="shared" si="0"/>
        <v>10239</v>
      </c>
      <c r="C32" s="11">
        <v>2533</v>
      </c>
      <c r="D32" s="11">
        <v>2719</v>
      </c>
      <c r="E32" s="11">
        <v>2282</v>
      </c>
      <c r="F32" s="11">
        <v>2705</v>
      </c>
    </row>
    <row r="33" spans="1:6" ht="15.75">
      <c r="A33" s="18" t="s">
        <v>32</v>
      </c>
      <c r="B33" s="11">
        <f t="shared" si="0"/>
        <v>3700</v>
      </c>
      <c r="C33" s="11">
        <v>944</v>
      </c>
      <c r="D33" s="11">
        <v>1062</v>
      </c>
      <c r="E33" s="11">
        <v>946</v>
      </c>
      <c r="F33" s="11">
        <v>748</v>
      </c>
    </row>
    <row r="34" spans="1:6" ht="15.75">
      <c r="A34" s="18" t="s">
        <v>33</v>
      </c>
      <c r="B34" s="11">
        <f t="shared" si="0"/>
        <v>560</v>
      </c>
      <c r="C34" s="11">
        <v>144</v>
      </c>
      <c r="D34" s="11">
        <v>128</v>
      </c>
      <c r="E34" s="11">
        <v>140</v>
      </c>
      <c r="F34" s="11">
        <v>148</v>
      </c>
    </row>
    <row r="35" spans="1:6" ht="15.75">
      <c r="A35" s="18" t="s">
        <v>34</v>
      </c>
      <c r="B35" s="11">
        <f t="shared" si="0"/>
        <v>1412</v>
      </c>
      <c r="C35" s="11">
        <v>241</v>
      </c>
      <c r="D35" s="11">
        <v>403</v>
      </c>
      <c r="E35" s="11">
        <v>432</v>
      </c>
      <c r="F35" s="11">
        <v>336</v>
      </c>
    </row>
    <row r="36" spans="1:6" ht="15.75">
      <c r="A36" s="18" t="s">
        <v>35</v>
      </c>
      <c r="B36" s="11">
        <f t="shared" si="0"/>
        <v>2715</v>
      </c>
      <c r="C36" s="11">
        <v>599</v>
      </c>
      <c r="D36" s="11">
        <v>785</v>
      </c>
      <c r="E36" s="11">
        <v>698</v>
      </c>
      <c r="F36" s="11">
        <v>633</v>
      </c>
    </row>
    <row r="37" spans="1:6" ht="15.75">
      <c r="A37" s="18" t="s">
        <v>36</v>
      </c>
      <c r="B37" s="11">
        <f t="shared" si="0"/>
        <v>17290</v>
      </c>
      <c r="C37" s="11">
        <v>3403</v>
      </c>
      <c r="D37" s="11">
        <v>4347</v>
      </c>
      <c r="E37" s="11">
        <v>4456</v>
      </c>
      <c r="F37" s="11">
        <v>5084</v>
      </c>
    </row>
    <row r="38" spans="1:6" ht="15.75">
      <c r="A38" s="18" t="s">
        <v>37</v>
      </c>
      <c r="B38" s="11">
        <f t="shared" si="0"/>
        <v>340</v>
      </c>
      <c r="C38" s="11">
        <v>73</v>
      </c>
      <c r="D38" s="11">
        <v>87</v>
      </c>
      <c r="E38" s="11">
        <v>91</v>
      </c>
      <c r="F38" s="11">
        <v>89</v>
      </c>
    </row>
    <row r="39" spans="1:6" ht="15.75">
      <c r="A39" s="18" t="s">
        <v>38</v>
      </c>
      <c r="B39" s="11">
        <f t="shared" si="0"/>
        <v>197</v>
      </c>
      <c r="C39" s="11">
        <v>43</v>
      </c>
      <c r="D39" s="11">
        <v>50</v>
      </c>
      <c r="E39" s="11">
        <v>53</v>
      </c>
      <c r="F39" s="11">
        <v>51</v>
      </c>
    </row>
    <row r="40" spans="1:6" ht="15.75">
      <c r="A40" s="18" t="s">
        <v>39</v>
      </c>
      <c r="B40" s="11">
        <f t="shared" si="0"/>
        <v>10549</v>
      </c>
      <c r="C40" s="11">
        <v>2075</v>
      </c>
      <c r="D40" s="11">
        <v>2996</v>
      </c>
      <c r="E40" s="11">
        <v>2958</v>
      </c>
      <c r="F40" s="11">
        <v>2520</v>
      </c>
    </row>
    <row r="41" spans="1:6" ht="15.75">
      <c r="A41" s="18" t="s">
        <v>40</v>
      </c>
      <c r="B41" s="11">
        <f t="shared" si="0"/>
        <v>4166</v>
      </c>
      <c r="C41" s="11">
        <v>824</v>
      </c>
      <c r="D41" s="11">
        <v>1236</v>
      </c>
      <c r="E41" s="11">
        <v>1193</v>
      </c>
      <c r="F41" s="11">
        <v>913</v>
      </c>
    </row>
    <row r="42" spans="1:6" ht="15.75">
      <c r="A42" s="18" t="s">
        <v>41</v>
      </c>
      <c r="B42" s="11">
        <f t="shared" si="0"/>
        <v>18881</v>
      </c>
      <c r="C42" s="11">
        <v>2919</v>
      </c>
      <c r="D42" s="11">
        <v>4007</v>
      </c>
      <c r="E42" s="11">
        <v>5615</v>
      </c>
      <c r="F42" s="11">
        <v>6340</v>
      </c>
    </row>
    <row r="43" spans="1:6" ht="15.75">
      <c r="A43" s="18" t="s">
        <v>42</v>
      </c>
      <c r="B43" s="11">
        <f t="shared" si="0"/>
        <v>4268</v>
      </c>
      <c r="C43" s="11">
        <v>1246</v>
      </c>
      <c r="D43" s="11">
        <v>1670</v>
      </c>
      <c r="E43" s="11">
        <v>750</v>
      </c>
      <c r="F43" s="11">
        <v>602</v>
      </c>
    </row>
    <row r="44" spans="1:6" ht="15.75">
      <c r="A44" s="18" t="s">
        <v>43</v>
      </c>
      <c r="B44" s="11">
        <f t="shared" si="0"/>
        <v>494</v>
      </c>
      <c r="C44" s="11">
        <v>130</v>
      </c>
      <c r="D44" s="11">
        <v>115</v>
      </c>
      <c r="E44" s="11">
        <v>127</v>
      </c>
      <c r="F44" s="11">
        <v>122</v>
      </c>
    </row>
    <row r="45" spans="1:6" ht="15.75">
      <c r="A45" s="18" t="s">
        <v>44</v>
      </c>
      <c r="B45" s="11">
        <f t="shared" si="0"/>
        <v>790</v>
      </c>
      <c r="C45" s="11">
        <v>181</v>
      </c>
      <c r="D45" s="11">
        <v>190</v>
      </c>
      <c r="E45" s="11">
        <v>240</v>
      </c>
      <c r="F45" s="11">
        <v>179</v>
      </c>
    </row>
    <row r="46" spans="1:6" ht="15.75">
      <c r="A46" s="18" t="s">
        <v>45</v>
      </c>
      <c r="B46" s="11">
        <f t="shared" si="0"/>
        <v>1412</v>
      </c>
      <c r="C46" s="11">
        <v>253</v>
      </c>
      <c r="D46" s="11">
        <v>400</v>
      </c>
      <c r="E46" s="11">
        <v>386</v>
      </c>
      <c r="F46" s="11">
        <v>373</v>
      </c>
    </row>
    <row r="47" spans="1:6" ht="15.75">
      <c r="A47" s="19" t="s">
        <v>46</v>
      </c>
      <c r="B47" s="15">
        <f>SUM(B$9:B46)</f>
        <v>185741</v>
      </c>
      <c r="C47" s="15">
        <f>SUM(C$9:C46)</f>
        <v>42240</v>
      </c>
      <c r="D47" s="15">
        <f>SUM(D$9:D46)</f>
        <v>46504</v>
      </c>
      <c r="E47" s="15">
        <f>SUM(E$9:E46)</f>
        <v>47730</v>
      </c>
      <c r="F47" s="15">
        <f>SUM(F$9:F46)</f>
        <v>49267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72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48</v>
      </c>
      <c r="C9" s="11">
        <v>16</v>
      </c>
      <c r="D9" s="11">
        <v>10</v>
      </c>
      <c r="E9" s="11">
        <v>10</v>
      </c>
      <c r="F9" s="11">
        <v>12</v>
      </c>
    </row>
    <row r="10" spans="1:6" ht="15.75">
      <c r="A10" s="18" t="s">
        <v>24</v>
      </c>
      <c r="B10" s="11">
        <f>SUM(C10:F10)</f>
        <v>218</v>
      </c>
      <c r="C10" s="11">
        <v>45</v>
      </c>
      <c r="D10" s="11">
        <v>59</v>
      </c>
      <c r="E10" s="11">
        <v>53</v>
      </c>
      <c r="F10" s="11">
        <v>61</v>
      </c>
    </row>
    <row r="11" spans="1:6" ht="15.75">
      <c r="A11" s="18" t="s">
        <v>31</v>
      </c>
      <c r="B11" s="11">
        <f>SUM(C11:F11)</f>
        <v>81</v>
      </c>
      <c r="C11" s="11">
        <v>13</v>
      </c>
      <c r="D11" s="11">
        <v>15</v>
      </c>
      <c r="E11" s="11">
        <v>22</v>
      </c>
      <c r="F11" s="11">
        <v>31</v>
      </c>
    </row>
    <row r="12" spans="1:6" ht="15.75">
      <c r="A12" s="18" t="s">
        <v>36</v>
      </c>
      <c r="B12" s="11">
        <f>SUM(C12:F12)</f>
        <v>650</v>
      </c>
      <c r="C12" s="11">
        <v>129</v>
      </c>
      <c r="D12" s="11">
        <v>162</v>
      </c>
      <c r="E12" s="11">
        <v>177</v>
      </c>
      <c r="F12" s="11">
        <v>182</v>
      </c>
    </row>
    <row r="13" spans="1:6" ht="15.75">
      <c r="A13" s="19" t="s">
        <v>46</v>
      </c>
      <c r="B13" s="15">
        <f>SUM(B$9:B12)</f>
        <v>997</v>
      </c>
      <c r="C13" s="15">
        <f>SUM(C$9:C12)</f>
        <v>203</v>
      </c>
      <c r="D13" s="15">
        <f>SUM(D$9:D12)</f>
        <v>246</v>
      </c>
      <c r="E13" s="15">
        <f>SUM(E$9:E12)</f>
        <v>262</v>
      </c>
      <c r="F13" s="15">
        <f>SUM(F$9:F12)</f>
        <v>286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71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494</v>
      </c>
      <c r="C9" s="11">
        <v>101</v>
      </c>
      <c r="D9" s="11">
        <v>122</v>
      </c>
      <c r="E9" s="11">
        <v>138</v>
      </c>
      <c r="F9" s="11">
        <v>133</v>
      </c>
    </row>
    <row r="10" spans="1:6" ht="15.75">
      <c r="A10" s="18" t="s">
        <v>24</v>
      </c>
      <c r="B10" s="11">
        <f t="shared" si="0"/>
        <v>234</v>
      </c>
      <c r="C10" s="11">
        <v>34</v>
      </c>
      <c r="D10" s="11">
        <v>64</v>
      </c>
      <c r="E10" s="11">
        <v>64</v>
      </c>
      <c r="F10" s="11">
        <v>72</v>
      </c>
    </row>
    <row r="11" spans="1:6" ht="15.75">
      <c r="A11" s="18" t="s">
        <v>31</v>
      </c>
      <c r="B11" s="11">
        <f t="shared" si="0"/>
        <v>97</v>
      </c>
      <c r="C11" s="11">
        <v>17</v>
      </c>
      <c r="D11" s="11">
        <v>18</v>
      </c>
      <c r="E11" s="11">
        <v>28</v>
      </c>
      <c r="F11" s="11">
        <v>34</v>
      </c>
    </row>
    <row r="12" spans="1:6" ht="15.75">
      <c r="A12" s="18" t="s">
        <v>36</v>
      </c>
      <c r="B12" s="11">
        <f t="shared" si="0"/>
        <v>532</v>
      </c>
      <c r="C12" s="11">
        <v>85</v>
      </c>
      <c r="D12" s="11">
        <v>149</v>
      </c>
      <c r="E12" s="11">
        <v>158</v>
      </c>
      <c r="F12" s="11">
        <v>140</v>
      </c>
    </row>
    <row r="13" spans="1:6" ht="15.75">
      <c r="A13" s="18" t="s">
        <v>39</v>
      </c>
      <c r="B13" s="11">
        <f t="shared" si="0"/>
        <v>249</v>
      </c>
      <c r="C13" s="11">
        <v>41</v>
      </c>
      <c r="D13" s="11">
        <v>55</v>
      </c>
      <c r="E13" s="11">
        <v>67</v>
      </c>
      <c r="F13" s="11">
        <v>86</v>
      </c>
    </row>
    <row r="14" spans="1:6" ht="15.75">
      <c r="A14" s="18" t="s">
        <v>40</v>
      </c>
      <c r="B14" s="11">
        <f t="shared" si="0"/>
        <v>312</v>
      </c>
      <c r="C14" s="11">
        <v>70</v>
      </c>
      <c r="D14" s="11">
        <v>67</v>
      </c>
      <c r="E14" s="11">
        <v>87</v>
      </c>
      <c r="F14" s="11">
        <v>88</v>
      </c>
    </row>
    <row r="15" spans="1:6" ht="15.75">
      <c r="A15" s="18" t="s">
        <v>41</v>
      </c>
      <c r="B15" s="11">
        <f t="shared" si="0"/>
        <v>591</v>
      </c>
      <c r="C15" s="11">
        <v>90</v>
      </c>
      <c r="D15" s="11">
        <v>134</v>
      </c>
      <c r="E15" s="11">
        <v>179</v>
      </c>
      <c r="F15" s="11">
        <v>188</v>
      </c>
    </row>
    <row r="16" spans="1:6" ht="15.75">
      <c r="A16" s="19" t="s">
        <v>46</v>
      </c>
      <c r="B16" s="15">
        <f>SUM(B$9:B15)</f>
        <v>2509</v>
      </c>
      <c r="C16" s="15">
        <f>SUM(C$9:C15)</f>
        <v>438</v>
      </c>
      <c r="D16" s="15">
        <f>SUM(D$9:D15)</f>
        <v>609</v>
      </c>
      <c r="E16" s="15">
        <f>SUM(E$9:E15)</f>
        <v>721</v>
      </c>
      <c r="F16" s="15">
        <f>SUM(F$9:F15)</f>
        <v>741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70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78</v>
      </c>
      <c r="C9" s="11">
        <v>22</v>
      </c>
      <c r="D9" s="11">
        <v>13</v>
      </c>
      <c r="E9" s="11">
        <v>23</v>
      </c>
      <c r="F9" s="11">
        <v>20</v>
      </c>
    </row>
    <row r="10" spans="1:6" ht="15.75">
      <c r="A10" s="18" t="s">
        <v>24</v>
      </c>
      <c r="B10" s="11">
        <f>SUM(C10:F10)</f>
        <v>206</v>
      </c>
      <c r="C10" s="11">
        <v>50</v>
      </c>
      <c r="D10" s="11">
        <v>58</v>
      </c>
      <c r="E10" s="11">
        <v>46</v>
      </c>
      <c r="F10" s="11">
        <v>52</v>
      </c>
    </row>
    <row r="11" spans="1:6" ht="15.75">
      <c r="A11" s="18" t="s">
        <v>31</v>
      </c>
      <c r="B11" s="11">
        <f>SUM(C11:F11)</f>
        <v>74</v>
      </c>
      <c r="C11" s="11">
        <v>11</v>
      </c>
      <c r="D11" s="11">
        <v>21</v>
      </c>
      <c r="E11" s="11">
        <v>18</v>
      </c>
      <c r="F11" s="11">
        <v>24</v>
      </c>
    </row>
    <row r="12" spans="1:6" ht="15.75">
      <c r="A12" s="18" t="s">
        <v>36</v>
      </c>
      <c r="B12" s="11">
        <f>SUM(C12:F12)</f>
        <v>490</v>
      </c>
      <c r="C12" s="11">
        <v>107</v>
      </c>
      <c r="D12" s="11">
        <v>131</v>
      </c>
      <c r="E12" s="11">
        <v>128</v>
      </c>
      <c r="F12" s="11">
        <v>124</v>
      </c>
    </row>
    <row r="13" spans="1:6" ht="15.75">
      <c r="A13" s="18" t="s">
        <v>41</v>
      </c>
      <c r="B13" s="11">
        <f>SUM(C13:F13)</f>
        <v>361</v>
      </c>
      <c r="C13" s="11">
        <v>69</v>
      </c>
      <c r="D13" s="11">
        <v>81</v>
      </c>
      <c r="E13" s="11">
        <v>102</v>
      </c>
      <c r="F13" s="11">
        <v>109</v>
      </c>
    </row>
    <row r="14" spans="1:6" ht="15.75">
      <c r="A14" s="19" t="s">
        <v>46</v>
      </c>
      <c r="B14" s="15">
        <f>SUM(B$9:B13)</f>
        <v>1209</v>
      </c>
      <c r="C14" s="15">
        <f>SUM(C$9:C13)</f>
        <v>259</v>
      </c>
      <c r="D14" s="15">
        <f>SUM(D$9:D13)</f>
        <v>304</v>
      </c>
      <c r="E14" s="15">
        <f>SUM(E$9:E13)</f>
        <v>317</v>
      </c>
      <c r="F14" s="15">
        <f>SUM(F$9:F13)</f>
        <v>329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69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413</v>
      </c>
      <c r="C9" s="11">
        <v>92</v>
      </c>
      <c r="D9" s="11">
        <v>89</v>
      </c>
      <c r="E9" s="11">
        <v>111</v>
      </c>
      <c r="F9" s="11">
        <v>121</v>
      </c>
    </row>
    <row r="10" spans="1:6" ht="15.75">
      <c r="A10" s="18" t="s">
        <v>20</v>
      </c>
      <c r="B10" s="11">
        <f t="shared" si="0"/>
        <v>398</v>
      </c>
      <c r="C10" s="11">
        <v>93</v>
      </c>
      <c r="D10" s="11">
        <v>90</v>
      </c>
      <c r="E10" s="11">
        <v>75</v>
      </c>
      <c r="F10" s="11">
        <v>140</v>
      </c>
    </row>
    <row r="11" spans="1:6" ht="15.75">
      <c r="A11" s="18" t="s">
        <v>21</v>
      </c>
      <c r="B11" s="11">
        <f t="shared" si="0"/>
        <v>284</v>
      </c>
      <c r="C11" s="11">
        <v>44</v>
      </c>
      <c r="D11" s="11">
        <v>58</v>
      </c>
      <c r="E11" s="11">
        <v>79</v>
      </c>
      <c r="F11" s="11">
        <v>103</v>
      </c>
    </row>
    <row r="12" spans="1:6" ht="15.75">
      <c r="A12" s="18" t="s">
        <v>24</v>
      </c>
      <c r="B12" s="11">
        <f t="shared" si="0"/>
        <v>505</v>
      </c>
      <c r="C12" s="11">
        <v>67</v>
      </c>
      <c r="D12" s="11">
        <v>109</v>
      </c>
      <c r="E12" s="11">
        <v>156</v>
      </c>
      <c r="F12" s="11">
        <v>173</v>
      </c>
    </row>
    <row r="13" spans="1:6" ht="15.75">
      <c r="A13" s="18" t="s">
        <v>31</v>
      </c>
      <c r="B13" s="11">
        <f t="shared" si="0"/>
        <v>359</v>
      </c>
      <c r="C13" s="11">
        <v>88</v>
      </c>
      <c r="D13" s="11">
        <v>88</v>
      </c>
      <c r="E13" s="11">
        <v>58</v>
      </c>
      <c r="F13" s="11">
        <v>125</v>
      </c>
    </row>
    <row r="14" spans="1:6" ht="15.75">
      <c r="A14" s="18" t="s">
        <v>36</v>
      </c>
      <c r="B14" s="11">
        <f t="shared" si="0"/>
        <v>981</v>
      </c>
      <c r="C14" s="11">
        <v>197</v>
      </c>
      <c r="D14" s="11">
        <v>230</v>
      </c>
      <c r="E14" s="11">
        <v>250</v>
      </c>
      <c r="F14" s="11">
        <v>304</v>
      </c>
    </row>
    <row r="15" spans="1:6" ht="15.75">
      <c r="A15" s="18" t="s">
        <v>39</v>
      </c>
      <c r="B15" s="11">
        <f t="shared" si="0"/>
        <v>293</v>
      </c>
      <c r="C15" s="11">
        <v>52</v>
      </c>
      <c r="D15" s="11">
        <v>61</v>
      </c>
      <c r="E15" s="11">
        <v>73</v>
      </c>
      <c r="F15" s="11">
        <v>107</v>
      </c>
    </row>
    <row r="16" spans="1:6" ht="15.75">
      <c r="A16" s="18" t="s">
        <v>41</v>
      </c>
      <c r="B16" s="11">
        <f t="shared" si="0"/>
        <v>514</v>
      </c>
      <c r="C16" s="11">
        <v>83</v>
      </c>
      <c r="D16" s="11">
        <v>124</v>
      </c>
      <c r="E16" s="11">
        <v>137</v>
      </c>
      <c r="F16" s="11">
        <v>170</v>
      </c>
    </row>
    <row r="17" spans="1:6" ht="15.75">
      <c r="A17" s="19" t="s">
        <v>46</v>
      </c>
      <c r="B17" s="15">
        <f>SUM(B$9:B16)</f>
        <v>3747</v>
      </c>
      <c r="C17" s="15">
        <f>SUM(C$9:C16)</f>
        <v>716</v>
      </c>
      <c r="D17" s="15">
        <f>SUM(D$9:D16)</f>
        <v>849</v>
      </c>
      <c r="E17" s="15">
        <f>SUM(E$9:E16)</f>
        <v>939</v>
      </c>
      <c r="F17" s="15">
        <f>SUM(F$9:F16)</f>
        <v>1243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68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63</v>
      </c>
      <c r="C9" s="11">
        <v>20</v>
      </c>
      <c r="D9" s="11">
        <v>20</v>
      </c>
      <c r="E9" s="11">
        <v>10</v>
      </c>
      <c r="F9" s="11">
        <v>13</v>
      </c>
    </row>
    <row r="10" spans="1:6" ht="15.75">
      <c r="A10" s="18" t="s">
        <v>24</v>
      </c>
      <c r="B10" s="11">
        <f>SUM(C10:F10)</f>
        <v>91</v>
      </c>
      <c r="C10" s="11">
        <v>28</v>
      </c>
      <c r="D10" s="11">
        <v>30</v>
      </c>
      <c r="E10" s="11">
        <v>12</v>
      </c>
      <c r="F10" s="11">
        <v>21</v>
      </c>
    </row>
    <row r="11" spans="1:6" ht="15.75">
      <c r="A11" s="18" t="s">
        <v>31</v>
      </c>
      <c r="B11" s="11">
        <f>SUM(C11:F11)</f>
        <v>198</v>
      </c>
      <c r="C11" s="11">
        <v>60</v>
      </c>
      <c r="D11" s="11">
        <v>47</v>
      </c>
      <c r="E11" s="11">
        <v>26</v>
      </c>
      <c r="F11" s="11">
        <v>65</v>
      </c>
    </row>
    <row r="12" spans="1:6" ht="15.75">
      <c r="A12" s="18" t="s">
        <v>36</v>
      </c>
      <c r="B12" s="11">
        <f>SUM(C12:F12)</f>
        <v>558</v>
      </c>
      <c r="C12" s="11">
        <v>113</v>
      </c>
      <c r="D12" s="11">
        <v>165</v>
      </c>
      <c r="E12" s="11">
        <v>131</v>
      </c>
      <c r="F12" s="11">
        <v>149</v>
      </c>
    </row>
    <row r="13" spans="1:6" ht="15.75">
      <c r="A13" s="18" t="s">
        <v>41</v>
      </c>
      <c r="B13" s="11">
        <f>SUM(C13:F13)</f>
        <v>357</v>
      </c>
      <c r="C13" s="11">
        <v>50</v>
      </c>
      <c r="D13" s="11">
        <v>115</v>
      </c>
      <c r="E13" s="11">
        <v>89</v>
      </c>
      <c r="F13" s="11">
        <v>103</v>
      </c>
    </row>
    <row r="14" spans="1:6" ht="15.75">
      <c r="A14" s="19" t="s">
        <v>46</v>
      </c>
      <c r="B14" s="15">
        <f>SUM(B$9:B13)</f>
        <v>1267</v>
      </c>
      <c r="C14" s="15">
        <f>SUM(C$9:C13)</f>
        <v>271</v>
      </c>
      <c r="D14" s="15">
        <f>SUM(D$9:D13)</f>
        <v>377</v>
      </c>
      <c r="E14" s="15">
        <f>SUM(E$9:E13)</f>
        <v>268</v>
      </c>
      <c r="F14" s="15">
        <f>SUM(F$9:F13)</f>
        <v>351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67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86</v>
      </c>
      <c r="C9" s="11">
        <v>15</v>
      </c>
      <c r="D9" s="11">
        <v>26</v>
      </c>
      <c r="E9" s="11">
        <v>22</v>
      </c>
      <c r="F9" s="11">
        <v>23</v>
      </c>
    </row>
    <row r="10" spans="1:6" ht="15.75">
      <c r="A10" s="18" t="s">
        <v>18</v>
      </c>
      <c r="B10" s="11">
        <f t="shared" si="0"/>
        <v>10</v>
      </c>
      <c r="C10" s="11"/>
      <c r="D10" s="11">
        <v>1</v>
      </c>
      <c r="E10" s="11">
        <v>5</v>
      </c>
      <c r="F10" s="11">
        <v>4</v>
      </c>
    </row>
    <row r="11" spans="1:6" ht="15.75">
      <c r="A11" s="18" t="s">
        <v>20</v>
      </c>
      <c r="B11" s="11">
        <f t="shared" si="0"/>
        <v>141</v>
      </c>
      <c r="C11" s="11">
        <v>38</v>
      </c>
      <c r="D11" s="11">
        <v>31</v>
      </c>
      <c r="E11" s="11">
        <v>31</v>
      </c>
      <c r="F11" s="11">
        <v>41</v>
      </c>
    </row>
    <row r="12" spans="1:6" ht="15.75">
      <c r="A12" s="18" t="s">
        <v>24</v>
      </c>
      <c r="B12" s="11">
        <f t="shared" si="0"/>
        <v>151</v>
      </c>
      <c r="C12" s="11">
        <v>29</v>
      </c>
      <c r="D12" s="11">
        <v>39</v>
      </c>
      <c r="E12" s="11">
        <v>40</v>
      </c>
      <c r="F12" s="11">
        <v>43</v>
      </c>
    </row>
    <row r="13" spans="1:6" ht="15.75">
      <c r="A13" s="18" t="s">
        <v>31</v>
      </c>
      <c r="B13" s="11">
        <f t="shared" si="0"/>
        <v>122</v>
      </c>
      <c r="C13" s="11">
        <v>35</v>
      </c>
      <c r="D13" s="11">
        <v>22</v>
      </c>
      <c r="E13" s="11">
        <v>33</v>
      </c>
      <c r="F13" s="11">
        <v>32</v>
      </c>
    </row>
    <row r="14" spans="1:6" ht="15.75">
      <c r="A14" s="18" t="s">
        <v>36</v>
      </c>
      <c r="B14" s="11">
        <f t="shared" si="0"/>
        <v>519</v>
      </c>
      <c r="C14" s="11">
        <v>96</v>
      </c>
      <c r="D14" s="11">
        <v>136</v>
      </c>
      <c r="E14" s="11">
        <v>140</v>
      </c>
      <c r="F14" s="11">
        <v>147</v>
      </c>
    </row>
    <row r="15" spans="1:6" ht="15.75">
      <c r="A15" s="18" t="s">
        <v>41</v>
      </c>
      <c r="B15" s="11">
        <f t="shared" si="0"/>
        <v>567</v>
      </c>
      <c r="C15" s="11">
        <v>98</v>
      </c>
      <c r="D15" s="11">
        <v>136</v>
      </c>
      <c r="E15" s="11">
        <v>173</v>
      </c>
      <c r="F15" s="11">
        <v>160</v>
      </c>
    </row>
    <row r="16" spans="1:6" ht="15.75">
      <c r="A16" s="19" t="s">
        <v>46</v>
      </c>
      <c r="B16" s="15">
        <f>SUM(B$9:B15)</f>
        <v>1596</v>
      </c>
      <c r="C16" s="15">
        <f>SUM(C$9:C15)</f>
        <v>311</v>
      </c>
      <c r="D16" s="15">
        <f>SUM(D$9:D15)</f>
        <v>391</v>
      </c>
      <c r="E16" s="15">
        <f>SUM(E$9:E15)</f>
        <v>444</v>
      </c>
      <c r="F16" s="15">
        <f>SUM(F$9:F15)</f>
        <v>450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66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603</v>
      </c>
      <c r="C9" s="11">
        <v>117</v>
      </c>
      <c r="D9" s="11">
        <v>157</v>
      </c>
      <c r="E9" s="11">
        <v>162</v>
      </c>
      <c r="F9" s="11">
        <v>167</v>
      </c>
    </row>
    <row r="10" spans="1:6" ht="15.75">
      <c r="A10" s="18" t="s">
        <v>20</v>
      </c>
      <c r="B10" s="11">
        <f t="shared" si="0"/>
        <v>372</v>
      </c>
      <c r="C10" s="11">
        <v>93</v>
      </c>
      <c r="D10" s="11">
        <v>96</v>
      </c>
      <c r="E10" s="11">
        <v>63</v>
      </c>
      <c r="F10" s="11">
        <v>120</v>
      </c>
    </row>
    <row r="11" spans="1:6" ht="15.75">
      <c r="A11" s="18" t="s">
        <v>21</v>
      </c>
      <c r="B11" s="11">
        <f t="shared" si="0"/>
        <v>308</v>
      </c>
      <c r="C11" s="11">
        <v>62</v>
      </c>
      <c r="D11" s="11">
        <v>75</v>
      </c>
      <c r="E11" s="11">
        <v>81</v>
      </c>
      <c r="F11" s="11">
        <v>90</v>
      </c>
    </row>
    <row r="12" spans="1:6" ht="15.75">
      <c r="A12" s="18" t="s">
        <v>24</v>
      </c>
      <c r="B12" s="11">
        <f t="shared" si="0"/>
        <v>479</v>
      </c>
      <c r="C12" s="11">
        <v>90</v>
      </c>
      <c r="D12" s="11">
        <v>142</v>
      </c>
      <c r="E12" s="11">
        <v>121</v>
      </c>
      <c r="F12" s="11">
        <v>126</v>
      </c>
    </row>
    <row r="13" spans="1:6" ht="15.75">
      <c r="A13" s="18" t="s">
        <v>31</v>
      </c>
      <c r="B13" s="11">
        <f t="shared" si="0"/>
        <v>393</v>
      </c>
      <c r="C13" s="11">
        <v>88</v>
      </c>
      <c r="D13" s="11">
        <v>100</v>
      </c>
      <c r="E13" s="11">
        <v>97</v>
      </c>
      <c r="F13" s="11">
        <v>108</v>
      </c>
    </row>
    <row r="14" spans="1:6" ht="15.75">
      <c r="A14" s="18" t="s">
        <v>36</v>
      </c>
      <c r="B14" s="11">
        <f t="shared" si="0"/>
        <v>421</v>
      </c>
      <c r="C14" s="11">
        <v>75</v>
      </c>
      <c r="D14" s="11">
        <v>110</v>
      </c>
      <c r="E14" s="11">
        <v>116</v>
      </c>
      <c r="F14" s="11">
        <v>120</v>
      </c>
    </row>
    <row r="15" spans="1:6" ht="15.75">
      <c r="A15" s="18" t="s">
        <v>39</v>
      </c>
      <c r="B15" s="11">
        <f t="shared" si="0"/>
        <v>505</v>
      </c>
      <c r="C15" s="11">
        <v>100</v>
      </c>
      <c r="D15" s="11">
        <v>128</v>
      </c>
      <c r="E15" s="11">
        <v>124</v>
      </c>
      <c r="F15" s="11">
        <v>153</v>
      </c>
    </row>
    <row r="16" spans="1:6" ht="15.75">
      <c r="A16" s="18" t="s">
        <v>41</v>
      </c>
      <c r="B16" s="11">
        <f t="shared" si="0"/>
        <v>863</v>
      </c>
      <c r="C16" s="11">
        <v>173</v>
      </c>
      <c r="D16" s="11">
        <v>223</v>
      </c>
      <c r="E16" s="11">
        <v>211</v>
      </c>
      <c r="F16" s="11">
        <v>256</v>
      </c>
    </row>
    <row r="17" spans="1:6" ht="15.75">
      <c r="A17" s="19" t="s">
        <v>46</v>
      </c>
      <c r="B17" s="15">
        <f>SUM(B$9:B16)</f>
        <v>3944</v>
      </c>
      <c r="C17" s="15">
        <f>SUM(C$9:C16)</f>
        <v>798</v>
      </c>
      <c r="D17" s="15">
        <f>SUM(D$9:D16)</f>
        <v>1031</v>
      </c>
      <c r="E17" s="15">
        <f>SUM(E$9:E16)</f>
        <v>975</v>
      </c>
      <c r="F17" s="15">
        <f>SUM(F$9:F16)</f>
        <v>1140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65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</v>
      </c>
      <c r="C9" s="11">
        <v>2</v>
      </c>
      <c r="D9" s="11">
        <v>6</v>
      </c>
      <c r="E9" s="11">
        <v>5</v>
      </c>
      <c r="F9" s="11">
        <v>9</v>
      </c>
    </row>
    <row r="10" spans="1:6" ht="15.75">
      <c r="A10" s="18" t="s">
        <v>24</v>
      </c>
      <c r="B10" s="11">
        <f>SUM(C10:F10)</f>
        <v>178</v>
      </c>
      <c r="C10" s="11">
        <v>37</v>
      </c>
      <c r="D10" s="11">
        <v>40</v>
      </c>
      <c r="E10" s="11">
        <v>53</v>
      </c>
      <c r="F10" s="11">
        <v>48</v>
      </c>
    </row>
    <row r="11" spans="1:6" ht="15.75">
      <c r="A11" s="18" t="s">
        <v>31</v>
      </c>
      <c r="B11" s="11">
        <f>SUM(C11:F11)</f>
        <v>20</v>
      </c>
      <c r="C11" s="11">
        <v>7</v>
      </c>
      <c r="D11" s="11">
        <v>2</v>
      </c>
      <c r="E11" s="11">
        <v>6</v>
      </c>
      <c r="F11" s="11">
        <v>5</v>
      </c>
    </row>
    <row r="12" spans="1:6" ht="15.75">
      <c r="A12" s="18" t="s">
        <v>36</v>
      </c>
      <c r="B12" s="11">
        <f>SUM(C12:F12)</f>
        <v>495</v>
      </c>
      <c r="C12" s="11">
        <v>85</v>
      </c>
      <c r="D12" s="11">
        <v>135</v>
      </c>
      <c r="E12" s="11">
        <v>124</v>
      </c>
      <c r="F12" s="11">
        <v>151</v>
      </c>
    </row>
    <row r="13" spans="1:6" ht="15.75">
      <c r="A13" s="18" t="s">
        <v>41</v>
      </c>
      <c r="B13" s="11">
        <f>SUM(C13:F13)</f>
        <v>346</v>
      </c>
      <c r="C13" s="11">
        <v>55</v>
      </c>
      <c r="D13" s="11">
        <v>109</v>
      </c>
      <c r="E13" s="11">
        <v>90</v>
      </c>
      <c r="F13" s="11">
        <v>92</v>
      </c>
    </row>
    <row r="14" spans="1:6" ht="15.75">
      <c r="A14" s="19" t="s">
        <v>46</v>
      </c>
      <c r="B14" s="15">
        <f>SUM(B$9:B13)</f>
        <v>1061</v>
      </c>
      <c r="C14" s="15">
        <f>SUM(C$9:C13)</f>
        <v>186</v>
      </c>
      <c r="D14" s="15">
        <f>SUM(D$9:D13)</f>
        <v>292</v>
      </c>
      <c r="E14" s="15">
        <f>SUM(E$9:E13)</f>
        <v>278</v>
      </c>
      <c r="F14" s="15">
        <f>SUM(F$9:F13)</f>
        <v>305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64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172</v>
      </c>
      <c r="C9" s="11">
        <v>47</v>
      </c>
      <c r="D9" s="11">
        <v>35</v>
      </c>
      <c r="E9" s="11">
        <v>37</v>
      </c>
      <c r="F9" s="11">
        <v>53</v>
      </c>
    </row>
    <row r="10" spans="1:6" ht="15.75">
      <c r="A10" s="18" t="s">
        <v>24</v>
      </c>
      <c r="B10" s="11">
        <f t="shared" si="0"/>
        <v>434</v>
      </c>
      <c r="C10" s="11">
        <v>73</v>
      </c>
      <c r="D10" s="11">
        <v>109</v>
      </c>
      <c r="E10" s="11">
        <v>119</v>
      </c>
      <c r="F10" s="11">
        <v>133</v>
      </c>
    </row>
    <row r="11" spans="1:6" ht="15.75">
      <c r="A11" s="18" t="s">
        <v>31</v>
      </c>
      <c r="B11" s="11">
        <f t="shared" si="0"/>
        <v>183</v>
      </c>
      <c r="C11" s="11"/>
      <c r="D11" s="11">
        <v>62</v>
      </c>
      <c r="E11" s="11">
        <v>45</v>
      </c>
      <c r="F11" s="11">
        <v>76</v>
      </c>
    </row>
    <row r="12" spans="1:6" ht="15.75">
      <c r="A12" s="18" t="s">
        <v>36</v>
      </c>
      <c r="B12" s="11">
        <f t="shared" si="0"/>
        <v>545</v>
      </c>
      <c r="C12" s="11">
        <v>124</v>
      </c>
      <c r="D12" s="11">
        <v>109</v>
      </c>
      <c r="E12" s="11">
        <v>133</v>
      </c>
      <c r="F12" s="11">
        <v>179</v>
      </c>
    </row>
    <row r="13" spans="1:6" ht="15.75">
      <c r="A13" s="18" t="s">
        <v>39</v>
      </c>
      <c r="B13" s="11">
        <f t="shared" si="0"/>
        <v>170</v>
      </c>
      <c r="C13" s="11">
        <v>35</v>
      </c>
      <c r="D13" s="11">
        <v>51</v>
      </c>
      <c r="E13" s="11">
        <v>37</v>
      </c>
      <c r="F13" s="11">
        <v>47</v>
      </c>
    </row>
    <row r="14" spans="1:6" ht="15.75">
      <c r="A14" s="18" t="s">
        <v>41</v>
      </c>
      <c r="B14" s="11">
        <f t="shared" si="0"/>
        <v>565</v>
      </c>
      <c r="C14" s="11">
        <v>100</v>
      </c>
      <c r="D14" s="11">
        <v>131</v>
      </c>
      <c r="E14" s="11">
        <v>176</v>
      </c>
      <c r="F14" s="11">
        <v>158</v>
      </c>
    </row>
    <row r="15" spans="1:6" ht="15.75">
      <c r="A15" s="19" t="s">
        <v>46</v>
      </c>
      <c r="B15" s="15">
        <f>SUM(B$9:B14)</f>
        <v>2069</v>
      </c>
      <c r="C15" s="15">
        <f>SUM(C$9:C14)</f>
        <v>379</v>
      </c>
      <c r="D15" s="15">
        <f>SUM(D$9:D14)</f>
        <v>497</v>
      </c>
      <c r="E15" s="15">
        <f>SUM(E$9:E14)</f>
        <v>547</v>
      </c>
      <c r="F15" s="15">
        <f>SUM(F$9:F14)</f>
        <v>646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63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137</v>
      </c>
      <c r="C9" s="11">
        <v>31</v>
      </c>
      <c r="D9" s="11">
        <v>34</v>
      </c>
      <c r="E9" s="11">
        <v>30</v>
      </c>
      <c r="F9" s="11">
        <v>42</v>
      </c>
    </row>
    <row r="10" spans="1:6" ht="15.75">
      <c r="A10" s="18" t="s">
        <v>24</v>
      </c>
      <c r="B10" s="11">
        <f>SUM(C10:F10)</f>
        <v>176</v>
      </c>
      <c r="C10" s="11">
        <v>21</v>
      </c>
      <c r="D10" s="11">
        <v>34</v>
      </c>
      <c r="E10" s="11">
        <v>62</v>
      </c>
      <c r="F10" s="11">
        <v>59</v>
      </c>
    </row>
    <row r="11" spans="1:6" ht="15.75">
      <c r="A11" s="18" t="s">
        <v>36</v>
      </c>
      <c r="B11" s="11">
        <f>SUM(C11:F11)</f>
        <v>526</v>
      </c>
      <c r="C11" s="11">
        <v>75</v>
      </c>
      <c r="D11" s="11">
        <v>117</v>
      </c>
      <c r="E11" s="11">
        <v>162</v>
      </c>
      <c r="F11" s="11">
        <v>172</v>
      </c>
    </row>
    <row r="12" spans="1:6" ht="15.75">
      <c r="A12" s="18" t="s">
        <v>39</v>
      </c>
      <c r="B12" s="11">
        <f>SUM(C12:F12)</f>
        <v>182</v>
      </c>
      <c r="C12" s="11">
        <v>22</v>
      </c>
      <c r="D12" s="11">
        <v>33</v>
      </c>
      <c r="E12" s="11">
        <v>64</v>
      </c>
      <c r="F12" s="11">
        <v>63</v>
      </c>
    </row>
    <row r="13" spans="1:6" ht="15.75">
      <c r="A13" s="18" t="s">
        <v>41</v>
      </c>
      <c r="B13" s="11">
        <f>SUM(C13:F13)</f>
        <v>447</v>
      </c>
      <c r="C13" s="11">
        <v>69</v>
      </c>
      <c r="D13" s="11">
        <v>104</v>
      </c>
      <c r="E13" s="11">
        <v>128</v>
      </c>
      <c r="F13" s="11">
        <v>146</v>
      </c>
    </row>
    <row r="14" spans="1:6" ht="15.75">
      <c r="A14" s="19" t="s">
        <v>46</v>
      </c>
      <c r="B14" s="15">
        <f>SUM(B$9:B13)</f>
        <v>1468</v>
      </c>
      <c r="C14" s="15">
        <f>SUM(C$9:C13)</f>
        <v>218</v>
      </c>
      <c r="D14" s="15">
        <f>SUM(D$9:D13)</f>
        <v>322</v>
      </c>
      <c r="E14" s="15">
        <f>SUM(E$9:E13)</f>
        <v>446</v>
      </c>
      <c r="F14" s="15">
        <f>SUM(F$9:F13)</f>
        <v>482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107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8" si="0">SUM(C9:F9)</f>
        <v>6255</v>
      </c>
      <c r="C9" s="11">
        <v>1608</v>
      </c>
      <c r="D9" s="11">
        <v>1616</v>
      </c>
      <c r="E9" s="11">
        <v>1384</v>
      </c>
      <c r="F9" s="11">
        <v>1647</v>
      </c>
    </row>
    <row r="10" spans="1:6" ht="15.75">
      <c r="A10" s="18" t="s">
        <v>10</v>
      </c>
      <c r="B10" s="11">
        <f t="shared" si="0"/>
        <v>116</v>
      </c>
      <c r="C10" s="11">
        <v>11</v>
      </c>
      <c r="D10" s="11">
        <v>28</v>
      </c>
      <c r="E10" s="11">
        <v>53</v>
      </c>
      <c r="F10" s="11">
        <v>24</v>
      </c>
    </row>
    <row r="11" spans="1:6" ht="15.75">
      <c r="A11" s="18" t="s">
        <v>11</v>
      </c>
      <c r="B11" s="11">
        <f t="shared" si="0"/>
        <v>681</v>
      </c>
      <c r="C11" s="11">
        <v>149</v>
      </c>
      <c r="D11" s="11">
        <v>188</v>
      </c>
      <c r="E11" s="11">
        <v>180</v>
      </c>
      <c r="F11" s="11">
        <v>164</v>
      </c>
    </row>
    <row r="12" spans="1:6" ht="15.75">
      <c r="A12" s="18" t="s">
        <v>12</v>
      </c>
      <c r="B12" s="11">
        <f t="shared" si="0"/>
        <v>38</v>
      </c>
      <c r="C12" s="11">
        <v>9</v>
      </c>
      <c r="D12" s="11">
        <v>9</v>
      </c>
      <c r="E12" s="11">
        <v>11</v>
      </c>
      <c r="F12" s="11">
        <v>9</v>
      </c>
    </row>
    <row r="13" spans="1:6" ht="15.75">
      <c r="A13" s="18" t="s">
        <v>21</v>
      </c>
      <c r="B13" s="11">
        <f t="shared" si="0"/>
        <v>1277</v>
      </c>
      <c r="C13" s="11">
        <v>355</v>
      </c>
      <c r="D13" s="11">
        <v>305</v>
      </c>
      <c r="E13" s="11">
        <v>321</v>
      </c>
      <c r="F13" s="11">
        <v>296</v>
      </c>
    </row>
    <row r="14" spans="1:6" ht="15.75">
      <c r="A14" s="18" t="s">
        <v>24</v>
      </c>
      <c r="B14" s="11">
        <f t="shared" si="0"/>
        <v>1731</v>
      </c>
      <c r="C14" s="11">
        <v>479</v>
      </c>
      <c r="D14" s="11">
        <v>416</v>
      </c>
      <c r="E14" s="11">
        <v>403</v>
      </c>
      <c r="F14" s="11">
        <v>433</v>
      </c>
    </row>
    <row r="15" spans="1:6" ht="15.75">
      <c r="A15" s="18" t="s">
        <v>25</v>
      </c>
      <c r="B15" s="11">
        <f t="shared" si="0"/>
        <v>949</v>
      </c>
      <c r="C15" s="11">
        <v>207</v>
      </c>
      <c r="D15" s="11">
        <v>260</v>
      </c>
      <c r="E15" s="11">
        <v>258</v>
      </c>
      <c r="F15" s="11">
        <v>224</v>
      </c>
    </row>
    <row r="16" spans="1:6" ht="15.75">
      <c r="A16" s="18" t="s">
        <v>26</v>
      </c>
      <c r="B16" s="11">
        <f t="shared" si="0"/>
        <v>927</v>
      </c>
      <c r="C16" s="11">
        <v>228</v>
      </c>
      <c r="D16" s="11">
        <v>227</v>
      </c>
      <c r="E16" s="11">
        <v>234</v>
      </c>
      <c r="F16" s="11">
        <v>238</v>
      </c>
    </row>
    <row r="17" spans="1:6" ht="15.75">
      <c r="A17" s="18" t="s">
        <v>27</v>
      </c>
      <c r="B17" s="11">
        <f t="shared" si="0"/>
        <v>600</v>
      </c>
      <c r="C17" s="11">
        <v>120</v>
      </c>
      <c r="D17" s="11">
        <v>168</v>
      </c>
      <c r="E17" s="11">
        <v>168</v>
      </c>
      <c r="F17" s="11">
        <v>144</v>
      </c>
    </row>
    <row r="18" spans="1:6" ht="15.75">
      <c r="A18" s="18" t="s">
        <v>28</v>
      </c>
      <c r="B18" s="11">
        <f t="shared" si="0"/>
        <v>845</v>
      </c>
      <c r="C18" s="11">
        <v>250</v>
      </c>
      <c r="D18" s="11">
        <v>249</v>
      </c>
      <c r="E18" s="11">
        <v>285</v>
      </c>
      <c r="F18" s="11">
        <v>61</v>
      </c>
    </row>
    <row r="19" spans="1:6" ht="15.75">
      <c r="A19" s="18" t="s">
        <v>29</v>
      </c>
      <c r="B19" s="11">
        <f t="shared" si="0"/>
        <v>1302</v>
      </c>
      <c r="C19" s="11">
        <v>293</v>
      </c>
      <c r="D19" s="11">
        <v>359</v>
      </c>
      <c r="E19" s="11">
        <v>351</v>
      </c>
      <c r="F19" s="11">
        <v>299</v>
      </c>
    </row>
    <row r="20" spans="1:6" ht="15.75">
      <c r="A20" s="18" t="s">
        <v>32</v>
      </c>
      <c r="B20" s="11">
        <f t="shared" si="0"/>
        <v>746</v>
      </c>
      <c r="C20" s="11">
        <v>162</v>
      </c>
      <c r="D20" s="11">
        <v>198</v>
      </c>
      <c r="E20" s="11">
        <v>203</v>
      </c>
      <c r="F20" s="11">
        <v>183</v>
      </c>
    </row>
    <row r="21" spans="1:6" ht="15.75">
      <c r="A21" s="18" t="s">
        <v>34</v>
      </c>
      <c r="B21" s="11">
        <f t="shared" si="0"/>
        <v>1086</v>
      </c>
      <c r="C21" s="11">
        <v>166</v>
      </c>
      <c r="D21" s="11">
        <v>318</v>
      </c>
      <c r="E21" s="11">
        <v>338</v>
      </c>
      <c r="F21" s="11">
        <v>264</v>
      </c>
    </row>
    <row r="22" spans="1:6" ht="15.75">
      <c r="A22" s="18" t="s">
        <v>35</v>
      </c>
      <c r="B22" s="11">
        <f t="shared" si="0"/>
        <v>1272</v>
      </c>
      <c r="C22" s="11">
        <v>312</v>
      </c>
      <c r="D22" s="11">
        <v>318</v>
      </c>
      <c r="E22" s="11">
        <v>330</v>
      </c>
      <c r="F22" s="11">
        <v>312</v>
      </c>
    </row>
    <row r="23" spans="1:6" ht="15.75">
      <c r="A23" s="18" t="s">
        <v>39</v>
      </c>
      <c r="B23" s="11">
        <f t="shared" si="0"/>
        <v>1604</v>
      </c>
      <c r="C23" s="11">
        <v>390</v>
      </c>
      <c r="D23" s="11">
        <v>408</v>
      </c>
      <c r="E23" s="11">
        <v>440</v>
      </c>
      <c r="F23" s="11">
        <v>366</v>
      </c>
    </row>
    <row r="24" spans="1:6" ht="15.75">
      <c r="A24" s="18" t="s">
        <v>40</v>
      </c>
      <c r="B24" s="11">
        <f t="shared" si="0"/>
        <v>1128</v>
      </c>
      <c r="C24" s="11">
        <v>310</v>
      </c>
      <c r="D24" s="11">
        <v>263</v>
      </c>
      <c r="E24" s="11">
        <v>275</v>
      </c>
      <c r="F24" s="11">
        <v>280</v>
      </c>
    </row>
    <row r="25" spans="1:6" ht="15.75">
      <c r="A25" s="18" t="s">
        <v>41</v>
      </c>
      <c r="B25" s="11">
        <f t="shared" si="0"/>
        <v>188</v>
      </c>
      <c r="C25" s="11">
        <v>45</v>
      </c>
      <c r="D25" s="11">
        <v>35</v>
      </c>
      <c r="E25" s="11">
        <v>63</v>
      </c>
      <c r="F25" s="11">
        <v>45</v>
      </c>
    </row>
    <row r="26" spans="1:6" ht="15.75">
      <c r="A26" s="18" t="s">
        <v>42</v>
      </c>
      <c r="B26" s="11">
        <f t="shared" si="0"/>
        <v>1984</v>
      </c>
      <c r="C26" s="11">
        <v>494</v>
      </c>
      <c r="D26" s="11">
        <v>485</v>
      </c>
      <c r="E26" s="11">
        <v>545</v>
      </c>
      <c r="F26" s="11">
        <v>460</v>
      </c>
    </row>
    <row r="27" spans="1:6" ht="15.75">
      <c r="A27" s="18" t="s">
        <v>44</v>
      </c>
      <c r="B27" s="11">
        <f t="shared" si="0"/>
        <v>790</v>
      </c>
      <c r="C27" s="11">
        <v>181</v>
      </c>
      <c r="D27" s="11">
        <v>190</v>
      </c>
      <c r="E27" s="11">
        <v>240</v>
      </c>
      <c r="F27" s="11">
        <v>179</v>
      </c>
    </row>
    <row r="28" spans="1:6" ht="15.75">
      <c r="A28" s="18" t="s">
        <v>45</v>
      </c>
      <c r="B28" s="11">
        <f t="shared" si="0"/>
        <v>807</v>
      </c>
      <c r="C28" s="11">
        <v>171</v>
      </c>
      <c r="D28" s="11">
        <v>196</v>
      </c>
      <c r="E28" s="11">
        <v>225</v>
      </c>
      <c r="F28" s="11">
        <v>215</v>
      </c>
    </row>
    <row r="29" spans="1:6" ht="15.75">
      <c r="A29" s="19" t="s">
        <v>46</v>
      </c>
      <c r="B29" s="15">
        <f>SUM(B$9:B28)</f>
        <v>24326</v>
      </c>
      <c r="C29" s="15">
        <f>SUM(C$9:C28)</f>
        <v>5940</v>
      </c>
      <c r="D29" s="15">
        <f>SUM(D$9:D28)</f>
        <v>6236</v>
      </c>
      <c r="E29" s="15">
        <f>SUM(E$9:E28)</f>
        <v>6307</v>
      </c>
      <c r="F29" s="15">
        <f>SUM(F$9:F28)</f>
        <v>5843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62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404</v>
      </c>
      <c r="C9" s="11">
        <v>89</v>
      </c>
      <c r="D9" s="11">
        <v>102</v>
      </c>
      <c r="E9" s="11">
        <v>103</v>
      </c>
      <c r="F9" s="11">
        <v>110</v>
      </c>
    </row>
    <row r="10" spans="1:6" ht="15.75">
      <c r="A10" s="18" t="s">
        <v>24</v>
      </c>
      <c r="B10" s="11">
        <f>SUM(C10:F10)</f>
        <v>38</v>
      </c>
      <c r="C10" s="11">
        <v>7</v>
      </c>
      <c r="D10" s="11">
        <v>12</v>
      </c>
      <c r="E10" s="11">
        <v>9</v>
      </c>
      <c r="F10" s="11">
        <v>10</v>
      </c>
    </row>
    <row r="11" spans="1:6" ht="15.75">
      <c r="A11" s="18" t="s">
        <v>31</v>
      </c>
      <c r="B11" s="11">
        <f>SUM(C11:F11)</f>
        <v>168</v>
      </c>
      <c r="C11" s="11">
        <v>46</v>
      </c>
      <c r="D11" s="11">
        <v>46</v>
      </c>
      <c r="E11" s="11">
        <v>25</v>
      </c>
      <c r="F11" s="11">
        <v>51</v>
      </c>
    </row>
    <row r="12" spans="1:6" ht="15.75">
      <c r="A12" s="18" t="s">
        <v>36</v>
      </c>
      <c r="B12" s="11">
        <f>SUM(C12:F12)</f>
        <v>514</v>
      </c>
      <c r="C12" s="11">
        <v>106</v>
      </c>
      <c r="D12" s="11">
        <v>141</v>
      </c>
      <c r="E12" s="11">
        <v>126</v>
      </c>
      <c r="F12" s="11">
        <v>141</v>
      </c>
    </row>
    <row r="13" spans="1:6" ht="15.75">
      <c r="A13" s="18" t="s">
        <v>41</v>
      </c>
      <c r="B13" s="11">
        <f>SUM(C13:F13)</f>
        <v>512</v>
      </c>
      <c r="C13" s="11">
        <v>89</v>
      </c>
      <c r="D13" s="11">
        <v>134</v>
      </c>
      <c r="E13" s="11">
        <v>138</v>
      </c>
      <c r="F13" s="11">
        <v>151</v>
      </c>
    </row>
    <row r="14" spans="1:6" ht="15.75">
      <c r="A14" s="19" t="s">
        <v>46</v>
      </c>
      <c r="B14" s="15">
        <f>SUM(B$9:B13)</f>
        <v>1636</v>
      </c>
      <c r="C14" s="15">
        <f>SUM(C$9:C13)</f>
        <v>337</v>
      </c>
      <c r="D14" s="15">
        <f>SUM(D$9:D13)</f>
        <v>435</v>
      </c>
      <c r="E14" s="15">
        <f>SUM(E$9:E13)</f>
        <v>401</v>
      </c>
      <c r="F14" s="15">
        <f>SUM(F$9:F13)</f>
        <v>463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61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65</v>
      </c>
      <c r="C9" s="11">
        <v>23</v>
      </c>
      <c r="D9" s="11">
        <v>12</v>
      </c>
      <c r="E9" s="11">
        <v>12</v>
      </c>
      <c r="F9" s="11">
        <v>18</v>
      </c>
    </row>
    <row r="10" spans="1:6" ht="15.75">
      <c r="A10" s="18" t="s">
        <v>20</v>
      </c>
      <c r="B10" s="11">
        <f t="shared" si="0"/>
        <v>667</v>
      </c>
      <c r="C10" s="11">
        <v>178</v>
      </c>
      <c r="D10" s="11">
        <v>176</v>
      </c>
      <c r="E10" s="11">
        <v>140</v>
      </c>
      <c r="F10" s="11">
        <v>173</v>
      </c>
    </row>
    <row r="11" spans="1:6" ht="15.75">
      <c r="A11" s="18" t="s">
        <v>24</v>
      </c>
      <c r="B11" s="11">
        <f t="shared" si="0"/>
        <v>487</v>
      </c>
      <c r="C11" s="11">
        <v>88</v>
      </c>
      <c r="D11" s="11">
        <v>143</v>
      </c>
      <c r="E11" s="11">
        <v>128</v>
      </c>
      <c r="F11" s="11">
        <v>128</v>
      </c>
    </row>
    <row r="12" spans="1:6" ht="15.75">
      <c r="A12" s="18" t="s">
        <v>31</v>
      </c>
      <c r="B12" s="11">
        <f t="shared" si="0"/>
        <v>205</v>
      </c>
      <c r="C12" s="11">
        <v>31</v>
      </c>
      <c r="D12" s="11">
        <v>51</v>
      </c>
      <c r="E12" s="11">
        <v>59</v>
      </c>
      <c r="F12" s="11">
        <v>64</v>
      </c>
    </row>
    <row r="13" spans="1:6" ht="15.75">
      <c r="A13" s="18" t="s">
        <v>36</v>
      </c>
      <c r="B13" s="11">
        <f t="shared" si="0"/>
        <v>1031</v>
      </c>
      <c r="C13" s="11">
        <v>155</v>
      </c>
      <c r="D13" s="11">
        <v>271</v>
      </c>
      <c r="E13" s="11">
        <v>282</v>
      </c>
      <c r="F13" s="11">
        <v>323</v>
      </c>
    </row>
    <row r="14" spans="1:6" ht="15.75">
      <c r="A14" s="18" t="s">
        <v>39</v>
      </c>
      <c r="B14" s="11">
        <f t="shared" si="0"/>
        <v>698</v>
      </c>
      <c r="C14" s="11">
        <v>118</v>
      </c>
      <c r="D14" s="11">
        <v>224</v>
      </c>
      <c r="E14" s="11">
        <v>193</v>
      </c>
      <c r="F14" s="11">
        <v>163</v>
      </c>
    </row>
    <row r="15" spans="1:6" ht="15.75">
      <c r="A15" s="18" t="s">
        <v>41</v>
      </c>
      <c r="B15" s="11">
        <f t="shared" si="0"/>
        <v>773</v>
      </c>
      <c r="C15" s="11">
        <v>123</v>
      </c>
      <c r="D15" s="11">
        <v>204</v>
      </c>
      <c r="E15" s="11">
        <v>206</v>
      </c>
      <c r="F15" s="11">
        <v>240</v>
      </c>
    </row>
    <row r="16" spans="1:6" ht="15.75">
      <c r="A16" s="19" t="s">
        <v>46</v>
      </c>
      <c r="B16" s="15">
        <f>SUM(B$9:B15)</f>
        <v>3926</v>
      </c>
      <c r="C16" s="15">
        <f>SUM(C$9:C15)</f>
        <v>716</v>
      </c>
      <c r="D16" s="15">
        <f>SUM(D$9:D15)</f>
        <v>1081</v>
      </c>
      <c r="E16" s="15">
        <f>SUM(E$9:E15)</f>
        <v>1020</v>
      </c>
      <c r="F16" s="15">
        <f>SUM(F$9:F15)</f>
        <v>1109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60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75</v>
      </c>
      <c r="C9" s="11"/>
      <c r="D9" s="11"/>
      <c r="E9" s="11">
        <v>30</v>
      </c>
      <c r="F9" s="11">
        <v>45</v>
      </c>
    </row>
    <row r="10" spans="1:6" ht="15.75">
      <c r="A10" s="19" t="s">
        <v>46</v>
      </c>
      <c r="B10" s="15">
        <f>SUM(B$9)</f>
        <v>75</v>
      </c>
      <c r="C10" s="15">
        <f>SUM(C$9)</f>
        <v>0</v>
      </c>
      <c r="D10" s="15">
        <f>SUM(D$9)</f>
        <v>0</v>
      </c>
      <c r="E10" s="15">
        <f>SUM(E$9)</f>
        <v>30</v>
      </c>
      <c r="F10" s="15">
        <f>SUM(F$9)</f>
        <v>45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58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600</v>
      </c>
      <c r="C9" s="11">
        <v>255</v>
      </c>
      <c r="D9" s="11">
        <v>29</v>
      </c>
      <c r="E9" s="11">
        <v>130</v>
      </c>
      <c r="F9" s="11">
        <v>186</v>
      </c>
    </row>
    <row r="10" spans="1:6" ht="15.75">
      <c r="A10" s="19" t="s">
        <v>46</v>
      </c>
      <c r="B10" s="15">
        <f>SUM(B$9)</f>
        <v>600</v>
      </c>
      <c r="C10" s="15">
        <f>SUM(C$9)</f>
        <v>255</v>
      </c>
      <c r="D10" s="15">
        <f>SUM(D$9)</f>
        <v>29</v>
      </c>
      <c r="E10" s="15">
        <f>SUM(E$9)</f>
        <v>130</v>
      </c>
      <c r="F10" s="15">
        <f>SUM(F$9)</f>
        <v>186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106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4750</v>
      </c>
      <c r="C9" s="11">
        <v>1108</v>
      </c>
      <c r="D9" s="11">
        <v>1150</v>
      </c>
      <c r="E9" s="11">
        <v>1045</v>
      </c>
      <c r="F9" s="11">
        <v>1447</v>
      </c>
    </row>
    <row r="10" spans="1:6" ht="15.75">
      <c r="A10" s="19" t="s">
        <v>46</v>
      </c>
      <c r="B10" s="15">
        <f>SUM(B$9)</f>
        <v>4750</v>
      </c>
      <c r="C10" s="15">
        <f>SUM(C$9)</f>
        <v>1108</v>
      </c>
      <c r="D10" s="15">
        <f>SUM(D$9)</f>
        <v>1150</v>
      </c>
      <c r="E10" s="15">
        <f>SUM(E$9)</f>
        <v>1045</v>
      </c>
      <c r="F10" s="15">
        <f>SUM(F$9)</f>
        <v>1447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1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105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30" si="0">SUM(C9:F9)</f>
        <v>32</v>
      </c>
      <c r="C9" s="11">
        <v>12</v>
      </c>
      <c r="D9" s="11">
        <v>20</v>
      </c>
      <c r="E9" s="11"/>
      <c r="F9" s="11"/>
    </row>
    <row r="10" spans="1:6" ht="15.75">
      <c r="A10" s="18" t="s">
        <v>10</v>
      </c>
      <c r="B10" s="11">
        <f t="shared" si="0"/>
        <v>44</v>
      </c>
      <c r="C10" s="11">
        <v>26</v>
      </c>
      <c r="D10" s="11">
        <v>18</v>
      </c>
      <c r="E10" s="11"/>
      <c r="F10" s="11"/>
    </row>
    <row r="11" spans="1:6" ht="15.75">
      <c r="A11" s="18" t="s">
        <v>11</v>
      </c>
      <c r="B11" s="11">
        <f t="shared" si="0"/>
        <v>118</v>
      </c>
      <c r="C11" s="11">
        <v>51</v>
      </c>
      <c r="D11" s="11">
        <v>67</v>
      </c>
      <c r="E11" s="11"/>
      <c r="F11" s="11"/>
    </row>
    <row r="12" spans="1:6" ht="15.75">
      <c r="A12" s="18" t="s">
        <v>12</v>
      </c>
      <c r="B12" s="11">
        <f t="shared" si="0"/>
        <v>76</v>
      </c>
      <c r="C12" s="11">
        <v>38</v>
      </c>
      <c r="D12" s="11">
        <v>38</v>
      </c>
      <c r="E12" s="11"/>
      <c r="F12" s="11"/>
    </row>
    <row r="13" spans="1:6" ht="15.75">
      <c r="A13" s="18" t="s">
        <v>14</v>
      </c>
      <c r="B13" s="11">
        <f t="shared" si="0"/>
        <v>0</v>
      </c>
      <c r="C13" s="11"/>
      <c r="D13" s="11"/>
      <c r="E13" s="11"/>
      <c r="F13" s="11"/>
    </row>
    <row r="14" spans="1:6" ht="15.75">
      <c r="A14" s="18" t="s">
        <v>15</v>
      </c>
      <c r="B14" s="11">
        <f t="shared" si="0"/>
        <v>75</v>
      </c>
      <c r="C14" s="11">
        <v>35</v>
      </c>
      <c r="D14" s="11">
        <v>40</v>
      </c>
      <c r="E14" s="11"/>
      <c r="F14" s="11"/>
    </row>
    <row r="15" spans="1:6" ht="15.75">
      <c r="A15" s="18" t="s">
        <v>16</v>
      </c>
      <c r="B15" s="11">
        <f t="shared" si="0"/>
        <v>203</v>
      </c>
      <c r="C15" s="11">
        <v>105</v>
      </c>
      <c r="D15" s="11">
        <v>98</v>
      </c>
      <c r="E15" s="11"/>
      <c r="F15" s="11"/>
    </row>
    <row r="16" spans="1:6" ht="15.75">
      <c r="A16" s="18" t="s">
        <v>17</v>
      </c>
      <c r="B16" s="11">
        <f t="shared" si="0"/>
        <v>296</v>
      </c>
      <c r="C16" s="11">
        <v>122</v>
      </c>
      <c r="D16" s="11">
        <v>174</v>
      </c>
      <c r="E16" s="11"/>
      <c r="F16" s="11"/>
    </row>
    <row r="17" spans="1:6" ht="15.75">
      <c r="A17" s="18" t="s">
        <v>18</v>
      </c>
      <c r="B17" s="11">
        <f t="shared" si="0"/>
        <v>785</v>
      </c>
      <c r="C17" s="11">
        <v>347</v>
      </c>
      <c r="D17" s="11">
        <v>438</v>
      </c>
      <c r="E17" s="11"/>
      <c r="F17" s="11"/>
    </row>
    <row r="18" spans="1:6" ht="15.75">
      <c r="A18" s="18" t="s">
        <v>19</v>
      </c>
      <c r="B18" s="11">
        <f t="shared" si="0"/>
        <v>147</v>
      </c>
      <c r="C18" s="11">
        <v>92</v>
      </c>
      <c r="D18" s="11">
        <v>55</v>
      </c>
      <c r="E18" s="11"/>
      <c r="F18" s="11"/>
    </row>
    <row r="19" spans="1:6" ht="15.75">
      <c r="A19" s="18" t="s">
        <v>20</v>
      </c>
      <c r="B19" s="11">
        <f t="shared" si="0"/>
        <v>689</v>
      </c>
      <c r="C19" s="11">
        <v>544</v>
      </c>
      <c r="D19" s="11">
        <v>145</v>
      </c>
      <c r="E19" s="11"/>
      <c r="F19" s="11"/>
    </row>
    <row r="20" spans="1:6" ht="15.75">
      <c r="A20" s="18" t="s">
        <v>23</v>
      </c>
      <c r="B20" s="11">
        <f t="shared" si="0"/>
        <v>98</v>
      </c>
      <c r="C20" s="11">
        <v>47</v>
      </c>
      <c r="D20" s="11">
        <v>51</v>
      </c>
      <c r="E20" s="11"/>
      <c r="F20" s="11"/>
    </row>
    <row r="21" spans="1:6" ht="15.75">
      <c r="A21" s="18" t="s">
        <v>24</v>
      </c>
      <c r="B21" s="11">
        <f t="shared" si="0"/>
        <v>603</v>
      </c>
      <c r="C21" s="11">
        <v>270</v>
      </c>
      <c r="D21" s="11">
        <v>333</v>
      </c>
      <c r="E21" s="11"/>
      <c r="F21" s="11"/>
    </row>
    <row r="22" spans="1:6" ht="15.75">
      <c r="A22" s="18" t="s">
        <v>25</v>
      </c>
      <c r="B22" s="11">
        <f t="shared" si="0"/>
        <v>154</v>
      </c>
      <c r="C22" s="11">
        <v>62</v>
      </c>
      <c r="D22" s="11">
        <v>92</v>
      </c>
      <c r="E22" s="11"/>
      <c r="F22" s="11"/>
    </row>
    <row r="23" spans="1:6" ht="15.75">
      <c r="A23" s="18" t="s">
        <v>26</v>
      </c>
      <c r="B23" s="11">
        <f t="shared" si="0"/>
        <v>157</v>
      </c>
      <c r="C23" s="11">
        <v>94</v>
      </c>
      <c r="D23" s="11">
        <v>63</v>
      </c>
      <c r="E23" s="11"/>
      <c r="F23" s="11"/>
    </row>
    <row r="24" spans="1:6" ht="15.75">
      <c r="A24" s="18" t="s">
        <v>27</v>
      </c>
      <c r="B24" s="11">
        <f t="shared" si="0"/>
        <v>179</v>
      </c>
      <c r="C24" s="11">
        <v>73</v>
      </c>
      <c r="D24" s="11">
        <v>106</v>
      </c>
      <c r="E24" s="11"/>
      <c r="F24" s="11"/>
    </row>
    <row r="25" spans="1:6" ht="15.75">
      <c r="A25" s="18" t="s">
        <v>29</v>
      </c>
      <c r="B25" s="11">
        <f t="shared" si="0"/>
        <v>772</v>
      </c>
      <c r="C25" s="11">
        <v>366</v>
      </c>
      <c r="D25" s="11">
        <v>406</v>
      </c>
      <c r="E25" s="11"/>
      <c r="F25" s="11"/>
    </row>
    <row r="26" spans="1:6" ht="15.75">
      <c r="A26" s="18" t="s">
        <v>31</v>
      </c>
      <c r="B26" s="11">
        <f t="shared" si="0"/>
        <v>1637</v>
      </c>
      <c r="C26" s="11">
        <v>764</v>
      </c>
      <c r="D26" s="11">
        <v>873</v>
      </c>
      <c r="E26" s="11"/>
      <c r="F26" s="11"/>
    </row>
    <row r="27" spans="1:6" ht="15.75">
      <c r="A27" s="18" t="s">
        <v>32</v>
      </c>
      <c r="B27" s="11">
        <f t="shared" si="0"/>
        <v>414</v>
      </c>
      <c r="C27" s="11">
        <v>165</v>
      </c>
      <c r="D27" s="11">
        <v>249</v>
      </c>
      <c r="E27" s="11"/>
      <c r="F27" s="11"/>
    </row>
    <row r="28" spans="1:6" ht="15.75">
      <c r="A28" s="18" t="s">
        <v>34</v>
      </c>
      <c r="B28" s="11">
        <f t="shared" si="0"/>
        <v>124</v>
      </c>
      <c r="C28" s="11">
        <v>56</v>
      </c>
      <c r="D28" s="11">
        <v>68</v>
      </c>
      <c r="E28" s="11"/>
      <c r="F28" s="11"/>
    </row>
    <row r="29" spans="1:6" ht="15.75">
      <c r="A29" s="18" t="s">
        <v>39</v>
      </c>
      <c r="B29" s="11">
        <f t="shared" si="0"/>
        <v>636</v>
      </c>
      <c r="C29" s="11">
        <v>259</v>
      </c>
      <c r="D29" s="11">
        <v>377</v>
      </c>
      <c r="E29" s="11"/>
      <c r="F29" s="11"/>
    </row>
    <row r="30" spans="1:6" ht="15.75">
      <c r="A30" s="18" t="s">
        <v>43</v>
      </c>
      <c r="B30" s="11">
        <f t="shared" si="0"/>
        <v>62</v>
      </c>
      <c r="C30" s="11">
        <v>38</v>
      </c>
      <c r="D30" s="11">
        <v>24</v>
      </c>
      <c r="E30" s="11"/>
      <c r="F30" s="11"/>
    </row>
    <row r="31" spans="1:6" ht="15.75">
      <c r="A31" s="19" t="s">
        <v>46</v>
      </c>
      <c r="B31" s="15">
        <f>SUM(B$9:B30)</f>
        <v>7301</v>
      </c>
      <c r="C31" s="15">
        <f>SUM(C$9:C30)</f>
        <v>3566</v>
      </c>
      <c r="D31" s="15">
        <f>SUM(D$9:D30)</f>
        <v>3735</v>
      </c>
      <c r="E31" s="15">
        <f>SUM(E$9:E30)</f>
        <v>0</v>
      </c>
      <c r="F31" s="15">
        <f>SUM(F$9:F30)</f>
        <v>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30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104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9" si="0">SUM(C9:F9)</f>
        <v>32</v>
      </c>
      <c r="C9" s="11"/>
      <c r="D9" s="11"/>
      <c r="E9" s="11">
        <v>14</v>
      </c>
      <c r="F9" s="11">
        <v>18</v>
      </c>
    </row>
    <row r="10" spans="1:6" ht="15.75">
      <c r="A10" s="18" t="s">
        <v>10</v>
      </c>
      <c r="B10" s="11">
        <f t="shared" si="0"/>
        <v>49</v>
      </c>
      <c r="C10" s="11"/>
      <c r="D10" s="11"/>
      <c r="E10" s="11">
        <v>23</v>
      </c>
      <c r="F10" s="11">
        <v>26</v>
      </c>
    </row>
    <row r="11" spans="1:6" ht="15.75">
      <c r="A11" s="18" t="s">
        <v>11</v>
      </c>
      <c r="B11" s="11">
        <f t="shared" si="0"/>
        <v>97</v>
      </c>
      <c r="C11" s="11"/>
      <c r="D11" s="11"/>
      <c r="E11" s="11">
        <v>54</v>
      </c>
      <c r="F11" s="11">
        <v>43</v>
      </c>
    </row>
    <row r="12" spans="1:6" ht="15.75">
      <c r="A12" s="18" t="s">
        <v>12</v>
      </c>
      <c r="B12" s="11">
        <f t="shared" si="0"/>
        <v>63</v>
      </c>
      <c r="C12" s="11"/>
      <c r="D12" s="11"/>
      <c r="E12" s="11">
        <v>23</v>
      </c>
      <c r="F12" s="11">
        <v>40</v>
      </c>
    </row>
    <row r="13" spans="1:6" ht="15.75">
      <c r="A13" s="18" t="s">
        <v>14</v>
      </c>
      <c r="B13" s="11">
        <f t="shared" si="0"/>
        <v>21</v>
      </c>
      <c r="C13" s="11"/>
      <c r="D13" s="11"/>
      <c r="E13" s="11"/>
      <c r="F13" s="11">
        <v>21</v>
      </c>
    </row>
    <row r="14" spans="1:6" ht="15.75">
      <c r="A14" s="18" t="s">
        <v>15</v>
      </c>
      <c r="B14" s="11">
        <f t="shared" si="0"/>
        <v>68</v>
      </c>
      <c r="C14" s="11"/>
      <c r="D14" s="11"/>
      <c r="E14" s="11">
        <v>34</v>
      </c>
      <c r="F14" s="11">
        <v>34</v>
      </c>
    </row>
    <row r="15" spans="1:6" ht="15.75">
      <c r="A15" s="18" t="s">
        <v>16</v>
      </c>
      <c r="B15" s="11">
        <f t="shared" si="0"/>
        <v>328</v>
      </c>
      <c r="C15" s="11"/>
      <c r="D15" s="11"/>
      <c r="E15" s="11">
        <v>154</v>
      </c>
      <c r="F15" s="11">
        <v>174</v>
      </c>
    </row>
    <row r="16" spans="1:6" ht="15.75">
      <c r="A16" s="18" t="s">
        <v>17</v>
      </c>
      <c r="B16" s="11">
        <f t="shared" si="0"/>
        <v>281</v>
      </c>
      <c r="C16" s="11"/>
      <c r="D16" s="11"/>
      <c r="E16" s="11">
        <v>145</v>
      </c>
      <c r="F16" s="11">
        <v>136</v>
      </c>
    </row>
    <row r="17" spans="1:6" ht="15.75">
      <c r="A17" s="18" t="s">
        <v>18</v>
      </c>
      <c r="B17" s="11">
        <f t="shared" si="0"/>
        <v>750</v>
      </c>
      <c r="C17" s="11"/>
      <c r="D17" s="11"/>
      <c r="E17" s="11">
        <v>375</v>
      </c>
      <c r="F17" s="11">
        <v>375</v>
      </c>
    </row>
    <row r="18" spans="1:6" ht="15.75">
      <c r="A18" s="18" t="s">
        <v>19</v>
      </c>
      <c r="B18" s="11">
        <f t="shared" si="0"/>
        <v>141</v>
      </c>
      <c r="C18" s="11"/>
      <c r="D18" s="11"/>
      <c r="E18" s="11">
        <v>55</v>
      </c>
      <c r="F18" s="11">
        <v>86</v>
      </c>
    </row>
    <row r="19" spans="1:6" ht="15.75">
      <c r="A19" s="18" t="s">
        <v>23</v>
      </c>
      <c r="B19" s="11">
        <f t="shared" si="0"/>
        <v>331</v>
      </c>
      <c r="C19" s="11"/>
      <c r="D19" s="11"/>
      <c r="E19" s="11">
        <v>135</v>
      </c>
      <c r="F19" s="11">
        <v>196</v>
      </c>
    </row>
    <row r="20" spans="1:6" ht="15.75">
      <c r="A20" s="18" t="s">
        <v>24</v>
      </c>
      <c r="B20" s="11">
        <f t="shared" si="0"/>
        <v>534</v>
      </c>
      <c r="C20" s="11"/>
      <c r="D20" s="11"/>
      <c r="E20" s="11">
        <v>272</v>
      </c>
      <c r="F20" s="11">
        <v>262</v>
      </c>
    </row>
    <row r="21" spans="1:6" ht="15.75">
      <c r="A21" s="18" t="s">
        <v>25</v>
      </c>
      <c r="B21" s="11">
        <f t="shared" si="0"/>
        <v>127</v>
      </c>
      <c r="C21" s="11"/>
      <c r="D21" s="11"/>
      <c r="E21" s="11">
        <v>53</v>
      </c>
      <c r="F21" s="11">
        <v>74</v>
      </c>
    </row>
    <row r="22" spans="1:6" ht="15.75">
      <c r="A22" s="18" t="s">
        <v>26</v>
      </c>
      <c r="B22" s="11">
        <f t="shared" si="0"/>
        <v>268</v>
      </c>
      <c r="C22" s="11"/>
      <c r="D22" s="11"/>
      <c r="E22" s="11">
        <v>117</v>
      </c>
      <c r="F22" s="11">
        <v>151</v>
      </c>
    </row>
    <row r="23" spans="1:6" ht="15.75">
      <c r="A23" s="18" t="s">
        <v>27</v>
      </c>
      <c r="B23" s="11">
        <f t="shared" si="0"/>
        <v>146</v>
      </c>
      <c r="C23" s="11"/>
      <c r="D23" s="11"/>
      <c r="E23" s="11">
        <v>84</v>
      </c>
      <c r="F23" s="11">
        <v>62</v>
      </c>
    </row>
    <row r="24" spans="1:6" ht="15.75">
      <c r="A24" s="18" t="s">
        <v>29</v>
      </c>
      <c r="B24" s="11">
        <f t="shared" si="0"/>
        <v>694</v>
      </c>
      <c r="C24" s="11"/>
      <c r="D24" s="11"/>
      <c r="E24" s="11">
        <v>373</v>
      </c>
      <c r="F24" s="11">
        <v>321</v>
      </c>
    </row>
    <row r="25" spans="1:6" ht="15.75">
      <c r="A25" s="18" t="s">
        <v>31</v>
      </c>
      <c r="B25" s="11">
        <f t="shared" si="0"/>
        <v>952</v>
      </c>
      <c r="C25" s="11"/>
      <c r="D25" s="11"/>
      <c r="E25" s="11">
        <v>525</v>
      </c>
      <c r="F25" s="11">
        <v>427</v>
      </c>
    </row>
    <row r="26" spans="1:6" ht="15.75">
      <c r="A26" s="18" t="s">
        <v>32</v>
      </c>
      <c r="B26" s="11">
        <f t="shared" si="0"/>
        <v>334</v>
      </c>
      <c r="C26" s="11"/>
      <c r="D26" s="11"/>
      <c r="E26" s="11">
        <v>171</v>
      </c>
      <c r="F26" s="11">
        <v>163</v>
      </c>
    </row>
    <row r="27" spans="1:6" ht="15.75">
      <c r="A27" s="18" t="s">
        <v>34</v>
      </c>
      <c r="B27" s="11">
        <f t="shared" si="0"/>
        <v>126</v>
      </c>
      <c r="C27" s="11"/>
      <c r="D27" s="11"/>
      <c r="E27" s="11">
        <v>69</v>
      </c>
      <c r="F27" s="11">
        <v>57</v>
      </c>
    </row>
    <row r="28" spans="1:6" ht="15.75">
      <c r="A28" s="18" t="s">
        <v>39</v>
      </c>
      <c r="B28" s="11">
        <f t="shared" si="0"/>
        <v>501</v>
      </c>
      <c r="C28" s="11"/>
      <c r="D28" s="11"/>
      <c r="E28" s="11">
        <v>288</v>
      </c>
      <c r="F28" s="11">
        <v>213</v>
      </c>
    </row>
    <row r="29" spans="1:6" ht="15.75">
      <c r="A29" s="18" t="s">
        <v>43</v>
      </c>
      <c r="B29" s="11">
        <f t="shared" si="0"/>
        <v>74</v>
      </c>
      <c r="C29" s="11"/>
      <c r="D29" s="11"/>
      <c r="E29" s="11">
        <v>39</v>
      </c>
      <c r="F29" s="11">
        <v>35</v>
      </c>
    </row>
    <row r="30" spans="1:6" ht="15.75">
      <c r="A30" s="19" t="s">
        <v>46</v>
      </c>
      <c r="B30" s="15">
        <f>SUM(B$9:B29)</f>
        <v>5917</v>
      </c>
      <c r="C30" s="15">
        <f>SUM(C$9:C29)</f>
        <v>0</v>
      </c>
      <c r="D30" s="15">
        <f>SUM(D$9:D29)</f>
        <v>0</v>
      </c>
      <c r="E30" s="15">
        <f>SUM(E$9:E29)</f>
        <v>3003</v>
      </c>
      <c r="F30" s="15">
        <f>SUM(F$9:F29)</f>
        <v>2914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5" t="s">
        <v>57</v>
      </c>
      <c r="B1" s="85"/>
      <c r="C1" s="85"/>
      <c r="D1" s="85"/>
      <c r="E1" s="85"/>
      <c r="F1" s="8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90" t="s">
        <v>103</v>
      </c>
      <c r="B3" s="90"/>
      <c r="C3" s="90"/>
      <c r="D3" s="90"/>
      <c r="E3" s="90"/>
      <c r="F3" s="90"/>
    </row>
    <row r="4" spans="1:6" ht="43.5" customHeight="1">
      <c r="B4" s="9"/>
      <c r="C4" s="9"/>
      <c r="D4" s="9"/>
      <c r="E4" s="9"/>
      <c r="F4" s="9"/>
    </row>
    <row r="5" spans="1:6" ht="15.75" customHeight="1">
      <c r="A5" s="87" t="s">
        <v>1</v>
      </c>
      <c r="B5" s="86" t="s">
        <v>193</v>
      </c>
      <c r="C5" s="86"/>
      <c r="D5" s="86"/>
      <c r="E5" s="86"/>
      <c r="F5" s="86"/>
    </row>
    <row r="6" spans="1:6" ht="15.75" customHeight="1">
      <c r="A6" s="88"/>
      <c r="B6" s="86" t="s">
        <v>2</v>
      </c>
      <c r="C6" s="86" t="s">
        <v>59</v>
      </c>
      <c r="D6" s="86"/>
      <c r="E6" s="86"/>
      <c r="F6" s="86"/>
    </row>
    <row r="7" spans="1:6" ht="31.5" customHeight="1">
      <c r="A7" s="89"/>
      <c r="B7" s="86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>SUM(C9:F9)</f>
        <v>37</v>
      </c>
      <c r="C9" s="11">
        <v>10</v>
      </c>
      <c r="D9" s="11">
        <v>6</v>
      </c>
      <c r="E9" s="11">
        <v>12</v>
      </c>
      <c r="F9" s="11">
        <v>9</v>
      </c>
    </row>
    <row r="10" spans="1:6" ht="15.75">
      <c r="A10" s="18" t="s">
        <v>20</v>
      </c>
      <c r="B10" s="11">
        <f>SUM(C10:F10)</f>
        <v>4285</v>
      </c>
      <c r="C10" s="11">
        <v>919</v>
      </c>
      <c r="D10" s="11">
        <v>963</v>
      </c>
      <c r="E10" s="11">
        <v>1086</v>
      </c>
      <c r="F10" s="11">
        <v>1317</v>
      </c>
    </row>
    <row r="11" spans="1:6" ht="15.75">
      <c r="A11" s="19" t="s">
        <v>46</v>
      </c>
      <c r="B11" s="15">
        <f>SUM(B$9:B10)</f>
        <v>4322</v>
      </c>
      <c r="C11" s="15">
        <f>SUM(C$9:C10)</f>
        <v>929</v>
      </c>
      <c r="D11" s="15">
        <f>SUM(D$9:D10)</f>
        <v>969</v>
      </c>
      <c r="E11" s="15">
        <f>SUM(E$9:E10)</f>
        <v>1098</v>
      </c>
      <c r="F11" s="15">
        <f>SUM(F$9:F10)</f>
        <v>1326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51</vt:i4>
      </vt:variant>
    </vt:vector>
  </HeadingPairs>
  <TitlesOfParts>
    <vt:vector size="103" baseType="lpstr">
      <vt:lpstr>общий свод</vt:lpstr>
      <vt:lpstr>Свод по МО покварт.</vt:lpstr>
      <vt:lpstr>Свод 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'Свод по МО покварт.'!mo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2022-10-03T10:17:06Z</dcterms:modified>
</cp:coreProperties>
</file>