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90" windowWidth="19095" windowHeight="11655" tabRatio="929" firstSheet="1" activeTab="1"/>
  </bookViews>
  <sheets>
    <sheet name="System" sheetId="5" state="veryHidden" r:id="rId1"/>
    <sheet name="общий свод" sheetId="56" r:id="rId2"/>
    <sheet name="Свод" sheetId="6" r:id="rId3"/>
    <sheet name="ВОКБ" sheetId="55" r:id="rId4"/>
    <sheet name="ВООБ" sheetId="54" r:id="rId5"/>
    <sheet name="ВОДКБ" sheetId="53" r:id="rId6"/>
    <sheet name="ВОДКБ_22" sheetId="52" r:id="rId7"/>
    <sheet name="ВОИБ" sheetId="51" r:id="rId8"/>
    <sheet name="ВОГВВ" sheetId="50" r:id="rId9"/>
    <sheet name="ВОКВД" sheetId="49" r:id="rId10"/>
    <sheet name="ВООД" sheetId="48" r:id="rId11"/>
    <sheet name="ВОКВД №2" sheetId="47" r:id="rId12"/>
    <sheet name="ВОКБ №2" sheetId="46" r:id="rId13"/>
    <sheet name="ВОДБ № 2" sheetId="45" r:id="rId14"/>
    <sheet name="ВГБ №1" sheetId="44" r:id="rId15"/>
    <sheet name="ВГБ №2" sheetId="43" r:id="rId16"/>
    <sheet name="МЦ &quot;Бодрость&quot;" sheetId="42" r:id="rId17"/>
    <sheet name="Новый источник" sheetId="41" r:id="rId18"/>
    <sheet name="Клиника Константа" sheetId="40" r:id="rId19"/>
    <sheet name="ВГРД" sheetId="39" r:id="rId20"/>
    <sheet name="ЧГБ(Череповец)" sheetId="38" r:id="rId21"/>
    <sheet name="МСЧ &quot;Северсталь&quot;" sheetId="36" r:id="rId22"/>
    <sheet name="ЧГРД" sheetId="35" r:id="rId23"/>
    <sheet name="ПАО &quot;Северсталь&quot;" sheetId="34" r:id="rId24"/>
    <sheet name="Бабаевская ЦРБ" sheetId="33" r:id="rId25"/>
    <sheet name="Бабушкинская ЦРБ" sheetId="32" r:id="rId26"/>
    <sheet name="Белозерская ЦРБ" sheetId="31" r:id="rId27"/>
    <sheet name="Вашкинская ЦРБ" sheetId="30" r:id="rId28"/>
    <sheet name="Великоустюгская ЦРБ" sheetId="29" r:id="rId29"/>
    <sheet name="Верховажская ЦРБ" sheetId="28" r:id="rId30"/>
    <sheet name="Вожегодская ЦРБ" sheetId="27" r:id="rId31"/>
    <sheet name="Вологодская ЦРБ" sheetId="26" r:id="rId32"/>
    <sheet name="Вытегорская ЦРБ" sheetId="25" r:id="rId33"/>
    <sheet name="Грязовецкая ЦРБ" sheetId="24" r:id="rId34"/>
    <sheet name="Кадуйская ЦРБ" sheetId="23" r:id="rId35"/>
    <sheet name="Кирилловская ЦРБ" sheetId="22" r:id="rId36"/>
    <sheet name="К-Городецкая ЦРБ" sheetId="21" r:id="rId37"/>
    <sheet name="Междуреченская ЦРБ" sheetId="20" r:id="rId38"/>
    <sheet name="Никольская ЦРБ" sheetId="19" r:id="rId39"/>
    <sheet name="Нюксенская ЦРБ" sheetId="18" r:id="rId40"/>
    <sheet name="Сокольская ЦРБ" sheetId="17" r:id="rId41"/>
    <sheet name="Сямженская ЦРБ" sheetId="16" r:id="rId42"/>
    <sheet name="Тарногская ЦРБ" sheetId="15" r:id="rId43"/>
    <sheet name="Тотемская ЦРБ" sheetId="14" r:id="rId44"/>
    <sheet name="У-Кубинская ЦРБ" sheetId="13" r:id="rId45"/>
    <sheet name="Устюженская ЦРБ" sheetId="12" r:id="rId46"/>
    <sheet name="Харовская ЦРБ" sheetId="11" r:id="rId47"/>
    <sheet name="Чагодощенская ЦРБ" sheetId="10" r:id="rId48"/>
    <sheet name="Шекснинская ЦРБ" sheetId="9" r:id="rId49"/>
    <sheet name="Офтальмологический центр" sheetId="7" r:id="rId50"/>
  </sheets>
  <definedNames>
    <definedName name="_xlnm._FilterDatabase" localSheetId="24">'Бабаевская ЦРБ'!#REF!</definedName>
    <definedName name="_xlnm._FilterDatabase" localSheetId="25">'Бабушкинская ЦРБ'!#REF!</definedName>
    <definedName name="_xlnm._FilterDatabase" localSheetId="26">'Белозерская ЦРБ'!#REF!</definedName>
    <definedName name="_xlnm._FilterDatabase" localSheetId="27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19">ВГРД!#REF!</definedName>
    <definedName name="_xlnm._FilterDatabase" localSheetId="28">'Великоустюгская ЦРБ'!#REF!</definedName>
    <definedName name="_xlnm._FilterDatabase" localSheetId="29">'Верховажская ЦРБ'!#REF!</definedName>
    <definedName name="_xlnm._FilterDatabase" localSheetId="8">ВОГВВ!#REF!</definedName>
    <definedName name="_xlnm._FilterDatabase" localSheetId="13">'ВОДБ № 2'!#REF!</definedName>
    <definedName name="_xlnm._FilterDatabase" localSheetId="5">ВОДКБ!#REF!</definedName>
    <definedName name="_xlnm._FilterDatabase" localSheetId="6">ВОДКБ_22!#REF!</definedName>
    <definedName name="_xlnm._FilterDatabase" localSheetId="30">'Вожегодская ЦРБ'!#REF!</definedName>
    <definedName name="_xlnm._FilterDatabase" localSheetId="7">ВОИБ!#REF!</definedName>
    <definedName name="_xlnm._FilterDatabase" localSheetId="3">ВОКБ!#REF!</definedName>
    <definedName name="_xlnm._FilterDatabase" localSheetId="12">'ВОКБ №2'!#REF!</definedName>
    <definedName name="_xlnm._FilterDatabase" localSheetId="9">ВОКВД!#REF!</definedName>
    <definedName name="_xlnm._FilterDatabase" localSheetId="11">'ВОКВД №2'!#REF!</definedName>
    <definedName name="_xlnm._FilterDatabase" localSheetId="31">'Вологодская ЦРБ'!#REF!</definedName>
    <definedName name="_xlnm._FilterDatabase" localSheetId="4">ВООБ!#REF!</definedName>
    <definedName name="_xlnm._FilterDatabase" localSheetId="10">ВООД!#REF!</definedName>
    <definedName name="_xlnm._FilterDatabase" localSheetId="32">'Вытегорская ЦРБ'!#REF!</definedName>
    <definedName name="_xlnm._FilterDatabase" localSheetId="33">'Грязовецкая ЦРБ'!#REF!</definedName>
    <definedName name="_xlnm._FilterDatabase" localSheetId="34">'Кадуйская ЦРБ'!#REF!</definedName>
    <definedName name="_xlnm._FilterDatabase" localSheetId="36">'К-Городецкая ЦРБ'!#REF!</definedName>
    <definedName name="_xlnm._FilterDatabase" localSheetId="35">'Кирилловская ЦРБ'!#REF!</definedName>
    <definedName name="_xlnm._FilterDatabase" localSheetId="18">'Клиника Константа'!#REF!</definedName>
    <definedName name="_xlnm._FilterDatabase" localSheetId="37">'Междуреченская ЦРБ'!#REF!</definedName>
    <definedName name="_xlnm._FilterDatabase" localSheetId="21">'МСЧ "Северсталь"'!#REF!</definedName>
    <definedName name="_xlnm._FilterDatabase" localSheetId="16">'МЦ "Бодрость"'!#REF!</definedName>
    <definedName name="_xlnm._FilterDatabase" localSheetId="38">'Никольская ЦРБ'!#REF!</definedName>
    <definedName name="_xlnm._FilterDatabase" localSheetId="17">'Новый источник'!#REF!</definedName>
    <definedName name="_xlnm._FilterDatabase" localSheetId="39">'Нюксенская ЦРБ'!#REF!</definedName>
    <definedName name="_xlnm._FilterDatabase" localSheetId="49">'Офтальмологический центр'!#REF!</definedName>
    <definedName name="_xlnm._FilterDatabase" localSheetId="23">'ПАО "Северсталь"'!#REF!</definedName>
    <definedName name="_xlnm._FilterDatabase" localSheetId="2" hidden="1">Свод!#REF!</definedName>
    <definedName name="_xlnm._FilterDatabase" localSheetId="40">'Сокольская ЦРБ'!#REF!</definedName>
    <definedName name="_xlnm._FilterDatabase" localSheetId="41">'Сямженская ЦРБ'!#REF!</definedName>
    <definedName name="_xlnm._FilterDatabase" localSheetId="42">'Тарногская ЦРБ'!#REF!</definedName>
    <definedName name="_xlnm._FilterDatabase" localSheetId="43">'Тотемская ЦРБ'!#REF!</definedName>
    <definedName name="_xlnm._FilterDatabase" localSheetId="44">'У-Кубинская ЦРБ'!#REF!</definedName>
    <definedName name="_xlnm._FilterDatabase" localSheetId="45">'Устюженская ЦРБ'!#REF!</definedName>
    <definedName name="_xlnm._FilterDatabase" localSheetId="46">'Харовская ЦРБ'!#REF!</definedName>
    <definedName name="_xlnm._FilterDatabase" localSheetId="47">'Чагодощенская ЦРБ'!#REF!</definedName>
    <definedName name="_xlnm._FilterDatabase" localSheetId="20">'ЧГБ(Череповец)'!#REF!</definedName>
    <definedName name="_xlnm._FilterDatabase" localSheetId="22">ЧГРД!#REF!</definedName>
    <definedName name="_xlnm._FilterDatabase" localSheetId="48">'Шекснинская ЦРБ'!#REF!</definedName>
    <definedName name="OrgName" localSheetId="24">'Бабаевская ЦРБ'!$A$3</definedName>
    <definedName name="OrgName" localSheetId="25">'Бабушкинская ЦРБ'!$A$3</definedName>
    <definedName name="OrgName" localSheetId="26">'Белозерская ЦРБ'!$A$3</definedName>
    <definedName name="OrgName" localSheetId="27">'Вашкинская ЦРБ'!$A$3</definedName>
    <definedName name="OrgName" localSheetId="14">'ВГБ №1'!$A$3</definedName>
    <definedName name="OrgName" localSheetId="15">'ВГБ №2'!$A$3</definedName>
    <definedName name="OrgName" localSheetId="19">ВГРД!$A$3</definedName>
    <definedName name="OrgName" localSheetId="28">'Великоустюгская ЦРБ'!$A$3</definedName>
    <definedName name="OrgName" localSheetId="29">'Верховажская ЦРБ'!$A$3</definedName>
    <definedName name="OrgName" localSheetId="8">ВОГВВ!$A$3</definedName>
    <definedName name="OrgName" localSheetId="13">'ВОДБ № 2'!$A$3</definedName>
    <definedName name="OrgName" localSheetId="5">ВОДКБ!$A$3</definedName>
    <definedName name="OrgName" localSheetId="6">ВОДКБ_22!$A$3</definedName>
    <definedName name="OrgName" localSheetId="30">'Вожегодская ЦРБ'!$A$3</definedName>
    <definedName name="OrgName" localSheetId="7">ВОИБ!$A$3</definedName>
    <definedName name="OrgName" localSheetId="3">ВОКБ!$A$3</definedName>
    <definedName name="OrgName" localSheetId="12">'ВОКБ №2'!$A$3</definedName>
    <definedName name="OrgName" localSheetId="9">ВОКВД!$A$3</definedName>
    <definedName name="OrgName" localSheetId="11">'ВОКВД №2'!$A$3</definedName>
    <definedName name="OrgName" localSheetId="31">'Вологодская ЦРБ'!$A$3</definedName>
    <definedName name="OrgName" localSheetId="4">ВООБ!$A$3</definedName>
    <definedName name="OrgName" localSheetId="10">ВООД!$A$3</definedName>
    <definedName name="OrgName" localSheetId="32">'Вытегорская ЦРБ'!$A$3</definedName>
    <definedName name="OrgName" localSheetId="33">'Грязовецкая ЦРБ'!$A$3</definedName>
    <definedName name="OrgName" localSheetId="34">'Кадуйская ЦРБ'!$A$3</definedName>
    <definedName name="OrgName" localSheetId="36">'К-Городецкая ЦРБ'!$A$3</definedName>
    <definedName name="OrgName" localSheetId="35">'Кирилловская ЦРБ'!$A$3</definedName>
    <definedName name="OrgName" localSheetId="18">'Клиника Константа'!$A$3</definedName>
    <definedName name="OrgName" localSheetId="37">'Междуреченская ЦРБ'!$A$3</definedName>
    <definedName name="OrgName" localSheetId="21">'МСЧ "Северсталь"'!$A$3</definedName>
    <definedName name="OrgName" localSheetId="16">'МЦ "Бодрость"'!$A$3</definedName>
    <definedName name="OrgName" localSheetId="38">'Никольская ЦРБ'!$A$3</definedName>
    <definedName name="OrgName" localSheetId="17">'Новый источник'!$A$3</definedName>
    <definedName name="OrgName" localSheetId="39">'Нюксенская ЦРБ'!$A$3</definedName>
    <definedName name="OrgName" localSheetId="49">'Офтальмологический центр'!$A$3</definedName>
    <definedName name="OrgName" localSheetId="23">'ПАО "Северсталь"'!$A$3</definedName>
    <definedName name="OrgName" localSheetId="40">'Сокольская ЦРБ'!$A$3</definedName>
    <definedName name="OrgName" localSheetId="41">'Сямженская ЦРБ'!$A$3</definedName>
    <definedName name="OrgName" localSheetId="42">'Тарногская ЦРБ'!$A$3</definedName>
    <definedName name="OrgName" localSheetId="43">'Тотемская ЦРБ'!$A$3</definedName>
    <definedName name="OrgName" localSheetId="44">'У-Кубинская ЦРБ'!$A$3</definedName>
    <definedName name="OrgName" localSheetId="45">'Устюженская ЦРБ'!$A$3</definedName>
    <definedName name="OrgName" localSheetId="46">'Харовская ЦРБ'!$A$3</definedName>
    <definedName name="OrgName" localSheetId="47">'Чагодощенская ЦРБ'!$A$3</definedName>
    <definedName name="OrgName" localSheetId="20">'ЧГБ(Череповец)'!$A$3</definedName>
    <definedName name="OrgName" localSheetId="22">ЧГРД!$A$3</definedName>
    <definedName name="OrgName" localSheetId="48">'Шекснинская ЦРБ'!$A$3</definedName>
    <definedName name="_xlnm.Print_Area" localSheetId="1">'общий свод'!$A$1:$H$66</definedName>
  </definedNames>
  <calcPr calcId="125725"/>
</workbook>
</file>

<file path=xl/calcChain.xml><?xml version="1.0" encoding="utf-8"?>
<calcChain xmlns="http://schemas.openxmlformats.org/spreadsheetml/2006/main">
  <c r="C47" i="56"/>
  <c r="C50"/>
  <c r="C55"/>
  <c r="C34"/>
  <c r="C61" l="1"/>
  <c r="C40"/>
  <c r="C33"/>
  <c r="C6"/>
  <c r="B6"/>
  <c r="D6"/>
  <c r="E6"/>
  <c r="F6"/>
  <c r="G6"/>
  <c r="H6"/>
  <c r="H57" s="1"/>
  <c r="I6"/>
  <c r="D33"/>
  <c r="E33"/>
  <c r="E57" s="1"/>
  <c r="E62" s="1"/>
  <c r="F33"/>
  <c r="H33"/>
  <c r="I33"/>
  <c r="B34"/>
  <c r="B33" s="1"/>
  <c r="G34"/>
  <c r="G33" s="1"/>
  <c r="B36"/>
  <c r="D40"/>
  <c r="E40"/>
  <c r="F40"/>
  <c r="F57" s="1"/>
  <c r="F62" s="1"/>
  <c r="G40"/>
  <c r="H40"/>
  <c r="I40"/>
  <c r="I57" s="1"/>
  <c r="I62" s="1"/>
  <c r="I64" s="1"/>
  <c r="B41"/>
  <c r="B40" s="1"/>
  <c r="B42"/>
  <c r="G42"/>
  <c r="D45"/>
  <c r="E45"/>
  <c r="F45"/>
  <c r="H45"/>
  <c r="I45"/>
  <c r="B46"/>
  <c r="G46"/>
  <c r="B47"/>
  <c r="G47"/>
  <c r="B48"/>
  <c r="G48"/>
  <c r="B49"/>
  <c r="G49"/>
  <c r="B50"/>
  <c r="G50"/>
  <c r="B51"/>
  <c r="G51"/>
  <c r="B52"/>
  <c r="B53"/>
  <c r="B54"/>
  <c r="B56"/>
  <c r="B59"/>
  <c r="B61" s="1"/>
  <c r="G59"/>
  <c r="G61" s="1"/>
  <c r="D61"/>
  <c r="E61"/>
  <c r="F61"/>
  <c r="H61"/>
  <c r="I61"/>
  <c r="B45" l="1"/>
  <c r="B57" s="1"/>
  <c r="B62" s="1"/>
  <c r="B64" s="1"/>
  <c r="H62"/>
  <c r="H64" s="1"/>
  <c r="D57"/>
  <c r="D62" s="1"/>
  <c r="D64" s="1"/>
  <c r="D66" s="1"/>
  <c r="G45"/>
  <c r="G57" s="1"/>
  <c r="G62" s="1"/>
  <c r="G64" s="1"/>
  <c r="G66" s="1"/>
  <c r="C45"/>
  <c r="C57" s="1"/>
  <c r="C62" s="1"/>
  <c r="C64" s="1"/>
  <c r="B44" i="6"/>
  <c r="B66" i="56" l="1"/>
  <c r="B68"/>
</calcChain>
</file>

<file path=xl/sharedStrings.xml><?xml version="1.0" encoding="utf-8"?>
<sst xmlns="http://schemas.openxmlformats.org/spreadsheetml/2006/main" count="724" uniqueCount="175">
  <si>
    <t>Профиль медицинской помощи</t>
  </si>
  <si>
    <t>план на год</t>
  </si>
  <si>
    <t>Акушерство и гинекология</t>
  </si>
  <si>
    <t>Аллергология и иммунология</t>
  </si>
  <si>
    <t>Анестезиология и реаниматология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</si>
  <si>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</si>
  <si>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</si>
  <si>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</si>
  <si>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</si>
  <si>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</si>
  <si>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</si>
  <si>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</si>
  <si>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</si>
  <si>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</si>
  <si>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</si>
  <si>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</si>
  <si>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</si>
  <si>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</si>
  <si>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</si>
  <si>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</si>
  <si>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</si>
  <si>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</si>
  <si>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</si>
  <si>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</si>
  <si>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</si>
  <si>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</si>
  <si>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</si>
  <si>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</si>
  <si>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</si>
  <si>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</si>
  <si>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</si>
  <si>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Токсикология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</si>
  <si>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</si>
  <si>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</si>
  <si>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</si>
  <si>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</si>
  <si>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</si>
  <si>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</si>
  <si>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</si>
  <si>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</si>
  <si>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</si>
  <si>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</si>
  <si>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</si>
  <si>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</si>
  <si>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</si>
  <si>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</si>
  <si>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</si>
  <si>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</si>
  <si>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</si>
  <si>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</si>
  <si>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</si>
  <si>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ООО "ОФТАЛЬМОЛОГИЧЕСКИЙ ЦЕНТР"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</si>
  <si>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</si>
  <si>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</si>
  <si>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</si>
  <si>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</si>
  <si>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</si>
  <si>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</si>
  <si>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</si>
  <si>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</si>
  <si>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</si>
  <si>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</si>
  <si>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</si>
  <si>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</si>
  <si>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</si>
  <si>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</si>
  <si>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</si>
  <si>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</si>
  <si>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</si>
  <si>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</si>
  <si>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</si>
  <si>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</si>
  <si>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</si>
  <si>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</si>
  <si>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</si>
  <si>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</si>
  <si>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</si>
  <si>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</si>
  <si>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</si>
  <si>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</si>
  <si>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</si>
  <si>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</si>
  <si>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</si>
  <si>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</si>
  <si>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</si>
  <si>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</si>
  <si>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</si>
  <si>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</si>
  <si>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</si>
  <si>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</si>
  <si>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</si>
  <si>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</si>
  <si>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</si>
  <si>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</si>
  <si>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"ВОДКБ"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</si>
  <si>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</si>
  <si>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</si>
  <si>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</si>
  <si>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 xml:space="preserve"> План объемов утвержденных комиссией 31.01.2023</t>
  </si>
  <si>
    <t>Сводный план объёмов медицинской помощи  в условиях круглосуточного стационара на 2022 год</t>
  </si>
  <si>
    <t>План объёмов медицинской помощи  в условиях круглосуточного стационара на 2022 год</t>
  </si>
  <si>
    <t>отклонение</t>
  </si>
  <si>
    <t>федеральный норматив</t>
  </si>
  <si>
    <t>Всего</t>
  </si>
  <si>
    <t>Медицинские организации других субъектов (межтерриториальные расчеты)</t>
  </si>
  <si>
    <t>Итого в рамках ТПОМС Вологодской области</t>
  </si>
  <si>
    <t xml:space="preserve">Итого медицинские организации других субъектов в рамках ТПОМС Вологодской области </t>
  </si>
  <si>
    <t>ООО "Офтальмологический центр" г.Ярославль</t>
  </si>
  <si>
    <t>ООО "АВА-ПЕТЕР", г. С-ПБ</t>
  </si>
  <si>
    <t>ООО "Хирургия ГМ"</t>
  </si>
  <si>
    <t>Итого медицинские организации  Вологодской области</t>
  </si>
  <si>
    <t xml:space="preserve">БУЗ ВО "Вологодский областной госпиталь для ветеранов войн"              </t>
  </si>
  <si>
    <t xml:space="preserve">БУЗ ВО "Вологодская областная инфекционная больница"                     </t>
  </si>
  <si>
    <t xml:space="preserve">БУЗ ВО "Вологодская областная  офтальмологическая больница"                         </t>
  </si>
  <si>
    <t xml:space="preserve">БУЗ ВО "Вологодский областной кожно-венерологический диспансер №2"        </t>
  </si>
  <si>
    <t xml:space="preserve">БУЗ ВО "Вологодский областной кожно-венерологический диспансер"          </t>
  </si>
  <si>
    <t xml:space="preserve">БУЗ ВО "Вологодский областной онкологический диспансер"                  </t>
  </si>
  <si>
    <t xml:space="preserve">БУЗ ВО "Вологодская областная детская больница № 2"                                      </t>
  </si>
  <si>
    <t>БУЗ ВО "Вологодская областная детская клиническая больница" (после слияния)</t>
  </si>
  <si>
    <t>БУЗ ВО "Вологодская областная детская клиническая больница" (до слияния)</t>
  </si>
  <si>
    <t>БУЗ ВО "Вологодская областная клиническая больница №2"</t>
  </si>
  <si>
    <t>БУЗ ВО "Вологодская областная клиническая больница"</t>
  </si>
  <si>
    <t>Областные медицинские организации</t>
  </si>
  <si>
    <t xml:space="preserve">ПАО" Северсталь" </t>
  </si>
  <si>
    <t xml:space="preserve">БУЗ ВО "Череповецкий городской родильный дом"                                         </t>
  </si>
  <si>
    <t xml:space="preserve">БУЗ ВО " Череповецкая городская больница"                                          </t>
  </si>
  <si>
    <t xml:space="preserve">БУЗ ВО "Медико-санитарная часть "Северсталь"                             </t>
  </si>
  <si>
    <t>г.Череповец</t>
  </si>
  <si>
    <t>ООО "Вологодский Региональный Диабетологический Центр"</t>
  </si>
  <si>
    <t xml:space="preserve"> ООО "Медицинский центр  "Бодрость"</t>
  </si>
  <si>
    <t xml:space="preserve">ООО " Клиника Константа" </t>
  </si>
  <si>
    <t xml:space="preserve">БУЗ ВО "Вологодский городской родильный дом "                                               </t>
  </si>
  <si>
    <t xml:space="preserve">БУЗ ВО "Вологодская городская больница № 2"                              </t>
  </si>
  <si>
    <t xml:space="preserve">БУЗ ВО "Вологодская городская больница № 1"                              </t>
  </si>
  <si>
    <t>г.Вологда</t>
  </si>
  <si>
    <t>МЧУ профсоюзов санаторий "Новый источник"</t>
  </si>
  <si>
    <t xml:space="preserve">БУЗ ВО "Шекснинская ЦРБ"         </t>
  </si>
  <si>
    <t xml:space="preserve">БУЗ ВО "Чагодощенская   ЦРБ"      </t>
  </si>
  <si>
    <t xml:space="preserve">БУЗ ВО "Харовская ЦРБ"           </t>
  </si>
  <si>
    <t xml:space="preserve">БУЗ ВО "Устюженская  ЦРБ"         </t>
  </si>
  <si>
    <t xml:space="preserve">БУЗ ВО "Усть-Кубинская ЦРБ"       </t>
  </si>
  <si>
    <t xml:space="preserve">БУЗ ВО "Тотемская  ЦРБ"           </t>
  </si>
  <si>
    <t xml:space="preserve">БУЗ ВО "Тарногская ЦРБ"           </t>
  </si>
  <si>
    <t xml:space="preserve">БУЗ ВО "Сямженская  ЦРБ"          </t>
  </si>
  <si>
    <t xml:space="preserve">БУЗ ВО "Сокольская  ЦРБ"         </t>
  </si>
  <si>
    <t xml:space="preserve">БУЗ ВО "Нюксенская ЦРБ"           </t>
  </si>
  <si>
    <t xml:space="preserve">БУЗ ВО "Никольская ЦРБ"         </t>
  </si>
  <si>
    <t xml:space="preserve">БУЗ ВО "Междуреченская  ЦРБ"      </t>
  </si>
  <si>
    <t xml:space="preserve">БУЗ ВО "Кич-Городецкая ЦРБ"       </t>
  </si>
  <si>
    <t xml:space="preserve">БУЗ ВО "Кирилловская ЦРБ"         </t>
  </si>
  <si>
    <t xml:space="preserve">БУЗ ВО "Кадуйская ЦРБ"            </t>
  </si>
  <si>
    <t xml:space="preserve">БУЗ ВО "Грязовецкая  ЦРБ"         </t>
  </si>
  <si>
    <t xml:space="preserve">БУЗ ВО "Вытегорская  ЦРБ"         </t>
  </si>
  <si>
    <t xml:space="preserve">БУЗ ВО "Вологодская  ЦРБ"         </t>
  </si>
  <si>
    <t xml:space="preserve">БУЗ ВО "Вожегодская ЦРБ"       </t>
  </si>
  <si>
    <t xml:space="preserve">БУЗ ВО "Верховажская ЦРБ"       </t>
  </si>
  <si>
    <t xml:space="preserve">БУЗ ВО "Великоустюгская ЦРБ"     </t>
  </si>
  <si>
    <t xml:space="preserve">БУЗ ВО "Вашкинская ЦРБ"          </t>
  </si>
  <si>
    <t xml:space="preserve">БУЗ ВО "Белозерская ЦРБ"          </t>
  </si>
  <si>
    <t xml:space="preserve">БУЗ ВО "Бабушкинская ЦРБ"         </t>
  </si>
  <si>
    <t xml:space="preserve">БУЗ ВО "Бабаевская  ЦРБ"        </t>
  </si>
  <si>
    <t>Итого районы</t>
  </si>
  <si>
    <t xml:space="preserve">число госпитализаций </t>
  </si>
  <si>
    <t>число госпитализаций (всего)</t>
  </si>
  <si>
    <t>число госпитализаций (ВМП)</t>
  </si>
  <si>
    <t>число госпитализаций (КСГ)</t>
  </si>
  <si>
    <t>COVID-19</t>
  </si>
  <si>
    <t>ВМП</t>
  </si>
  <si>
    <t>в том числе</t>
  </si>
  <si>
    <t>ВСЕГО</t>
  </si>
  <si>
    <t>Медицинские организации</t>
  </si>
  <si>
    <t>План   специализированной,  в т. ч. высокотехнологичной,  медицинской  помощи для медицинских организаций и Вологодского филиала АО "Страховая компания "СОГАЗ-Мед" на 2022 год (К.31.01.2023)</t>
  </si>
  <si>
    <t>ТПГГ Вологодской области</t>
  </si>
  <si>
    <t xml:space="preserve">отклонение </t>
  </si>
  <si>
    <t>в т.ч. за счет МБТ</t>
  </si>
</sst>
</file>

<file path=xl/styles.xml><?xml version="1.0" encoding="utf-8"?>
<styleSheet xmlns="http://schemas.openxmlformats.org/spreadsheetml/2006/main">
  <numFmts count="1">
    <numFmt numFmtId="164" formatCode="#,##0.000"/>
  </numFmts>
  <fonts count="17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1"/>
    </font>
    <font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1" fillId="0" borderId="0"/>
    <xf numFmtId="0" fontId="3" fillId="0" borderId="0"/>
    <xf numFmtId="0" fontId="1" fillId="0" borderId="0"/>
    <xf numFmtId="0" fontId="14" fillId="0" borderId="0"/>
    <xf numFmtId="0" fontId="1" fillId="0" borderId="0"/>
  </cellStyleXfs>
  <cellXfs count="56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3" fontId="10" fillId="2" borderId="1" xfId="2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" fontId="10" fillId="2" borderId="1" xfId="2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5" fillId="0" borderId="0" xfId="7" applyFont="1"/>
    <xf numFmtId="3" fontId="11" fillId="0" borderId="0" xfId="7" applyNumberFormat="1" applyFont="1" applyAlignment="1">
      <alignment horizontal="center" vertical="center"/>
    </xf>
    <xf numFmtId="3" fontId="11" fillId="0" borderId="0" xfId="7" applyNumberFormat="1" applyFont="1" applyFill="1" applyAlignment="1">
      <alignment horizontal="center" vertical="center"/>
    </xf>
    <xf numFmtId="3" fontId="9" fillId="4" borderId="1" xfId="8" applyNumberFormat="1" applyFont="1" applyFill="1" applyBorder="1" applyAlignment="1">
      <alignment horizontal="center" vertical="center"/>
    </xf>
    <xf numFmtId="0" fontId="9" fillId="4" borderId="6" xfId="8" applyFont="1" applyFill="1" applyBorder="1" applyAlignment="1">
      <alignment vertical="center"/>
    </xf>
    <xf numFmtId="3" fontId="9" fillId="5" borderId="1" xfId="8" applyNumberFormat="1" applyFont="1" applyFill="1" applyBorder="1" applyAlignment="1">
      <alignment horizontal="center" vertical="center"/>
    </xf>
    <xf numFmtId="0" fontId="9" fillId="5" borderId="6" xfId="8" applyFont="1" applyFill="1" applyBorder="1" applyAlignment="1">
      <alignment vertical="center"/>
    </xf>
    <xf numFmtId="0" fontId="15" fillId="0" borderId="0" xfId="7" applyFont="1" applyAlignment="1">
      <alignment vertical="center"/>
    </xf>
    <xf numFmtId="3" fontId="9" fillId="3" borderId="1" xfId="8" applyNumberFormat="1" applyFont="1" applyFill="1" applyBorder="1" applyAlignment="1">
      <alignment horizontal="center" vertical="center"/>
    </xf>
    <xf numFmtId="0" fontId="9" fillId="3" borderId="6" xfId="8" applyFont="1" applyFill="1" applyBorder="1" applyAlignment="1">
      <alignment vertical="center"/>
    </xf>
    <xf numFmtId="3" fontId="9" fillId="6" borderId="1" xfId="8" applyNumberFormat="1" applyFont="1" applyFill="1" applyBorder="1" applyAlignment="1">
      <alignment horizontal="center" vertical="center" wrapText="1"/>
    </xf>
    <xf numFmtId="0" fontId="9" fillId="6" borderId="1" xfId="8" applyFont="1" applyFill="1" applyBorder="1" applyAlignment="1">
      <alignment vertical="center" wrapText="1"/>
    </xf>
    <xf numFmtId="0" fontId="15" fillId="0" borderId="0" xfId="7" applyFont="1" applyFill="1" applyAlignment="1">
      <alignment vertical="center"/>
    </xf>
    <xf numFmtId="3" fontId="9" fillId="7" borderId="1" xfId="8" applyNumberFormat="1" applyFont="1" applyFill="1" applyBorder="1" applyAlignment="1">
      <alignment horizontal="center" vertical="center" wrapText="1"/>
    </xf>
    <xf numFmtId="0" fontId="9" fillId="7" borderId="1" xfId="8" applyFont="1" applyFill="1" applyBorder="1" applyAlignment="1">
      <alignment vertical="center" wrapText="1"/>
    </xf>
    <xf numFmtId="3" fontId="9" fillId="7" borderId="1" xfId="7" applyNumberFormat="1" applyFont="1" applyFill="1" applyBorder="1" applyAlignment="1">
      <alignment horizontal="center" vertical="center"/>
    </xf>
    <xf numFmtId="3" fontId="11" fillId="0" borderId="1" xfId="7" applyNumberFormat="1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vertical="center" wrapText="1"/>
    </xf>
    <xf numFmtId="3" fontId="9" fillId="7" borderId="1" xfId="8" applyNumberFormat="1" applyFont="1" applyFill="1" applyBorder="1" applyAlignment="1">
      <alignment horizontal="center" vertical="center"/>
    </xf>
    <xf numFmtId="0" fontId="15" fillId="0" borderId="0" xfId="7" applyFont="1" applyFill="1"/>
    <xf numFmtId="0" fontId="9" fillId="7" borderId="1" xfId="8" applyFont="1" applyFill="1" applyBorder="1" applyAlignment="1">
      <alignment horizontal="center" vertical="center"/>
    </xf>
    <xf numFmtId="3" fontId="11" fillId="0" borderId="1" xfId="8" applyNumberFormat="1" applyFont="1" applyFill="1" applyBorder="1" applyAlignment="1">
      <alignment horizontal="center" vertical="center"/>
    </xf>
    <xf numFmtId="0" fontId="11" fillId="0" borderId="1" xfId="8" applyFont="1" applyFill="1" applyBorder="1" applyAlignment="1"/>
    <xf numFmtId="3" fontId="11" fillId="8" borderId="1" xfId="8" applyNumberFormat="1" applyFont="1" applyFill="1" applyBorder="1" applyAlignment="1">
      <alignment horizontal="center" vertical="center" wrapText="1"/>
    </xf>
    <xf numFmtId="3" fontId="11" fillId="0" borderId="1" xfId="8" applyNumberFormat="1" applyFont="1" applyFill="1" applyBorder="1" applyAlignment="1">
      <alignment horizontal="center" vertical="center" wrapText="1"/>
    </xf>
    <xf numFmtId="3" fontId="11" fillId="8" borderId="1" xfId="8" applyNumberFormat="1" applyFont="1" applyFill="1" applyBorder="1" applyAlignment="1">
      <alignment horizontal="center" vertical="top" wrapText="1"/>
    </xf>
    <xf numFmtId="3" fontId="9" fillId="4" borderId="1" xfId="8" applyNumberFormat="1" applyFont="1" applyFill="1" applyBorder="1" applyAlignment="1">
      <alignment horizontal="center" vertical="center" wrapText="1"/>
    </xf>
    <xf numFmtId="3" fontId="9" fillId="4" borderId="1" xfId="8" applyNumberFormat="1" applyFont="1" applyFill="1" applyBorder="1" applyAlignment="1">
      <alignment horizontal="center" vertical="center" wrapText="1"/>
    </xf>
    <xf numFmtId="0" fontId="16" fillId="0" borderId="5" xfId="8" applyFont="1" applyBorder="1" applyAlignment="1">
      <alignment horizontal="center" vertical="center" wrapText="1"/>
    </xf>
    <xf numFmtId="49" fontId="9" fillId="4" borderId="2" xfId="8" applyNumberFormat="1" applyFont="1" applyFill="1" applyBorder="1" applyAlignment="1">
      <alignment horizontal="center" vertical="center" wrapText="1"/>
    </xf>
    <xf numFmtId="49" fontId="9" fillId="4" borderId="3" xfId="8" applyNumberFormat="1" applyFont="1" applyFill="1" applyBorder="1" applyAlignment="1">
      <alignment horizontal="center" vertical="center" wrapText="1"/>
    </xf>
    <xf numFmtId="49" fontId="9" fillId="4" borderId="4" xfId="8" applyNumberFormat="1" applyFont="1" applyFill="1" applyBorder="1" applyAlignment="1">
      <alignment horizontal="center" vertical="center" wrapText="1"/>
    </xf>
    <xf numFmtId="3" fontId="9" fillId="4" borderId="1" xfId="8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</cellXfs>
  <cellStyles count="12">
    <cellStyle name="Normal_Sheet1" xfId="1"/>
    <cellStyle name="Обычный" xfId="0" builtinId="0"/>
    <cellStyle name="Обычный 14" xfId="9"/>
    <cellStyle name="Обычный 14 2" xfId="7"/>
    <cellStyle name="Обычный 19" xfId="10"/>
    <cellStyle name="Обычный 2" xfId="2"/>
    <cellStyle name="Обычный 2 2" xfId="3"/>
    <cellStyle name="Обычный 2 2 5" xfId="8"/>
    <cellStyle name="Обычный 2 3" xfId="4"/>
    <cellStyle name="Обычный 3" xfId="5"/>
    <cellStyle name="Обычный 4" xfId="6"/>
    <cellStyle name="Обычный 5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41</v>
      </c>
      <c r="B3">
        <v>1</v>
      </c>
    </row>
    <row r="4" spans="1:2">
      <c r="A4" t="s">
        <v>42</v>
      </c>
      <c r="B4">
        <v>3</v>
      </c>
    </row>
    <row r="5" spans="1:2">
      <c r="A5" t="s">
        <v>43</v>
      </c>
      <c r="B5">
        <v>4</v>
      </c>
    </row>
    <row r="6" spans="1:2">
      <c r="A6" t="s">
        <v>44</v>
      </c>
      <c r="B6">
        <v>5</v>
      </c>
    </row>
    <row r="7" spans="1:2">
      <c r="A7" t="s">
        <v>45</v>
      </c>
      <c r="B7">
        <v>6</v>
      </c>
    </row>
    <row r="8" spans="1:2">
      <c r="A8" t="s">
        <v>46</v>
      </c>
      <c r="B8">
        <v>1</v>
      </c>
    </row>
    <row r="9" spans="1:2">
      <c r="A9" t="s">
        <v>47</v>
      </c>
      <c r="B9">
        <v>3</v>
      </c>
    </row>
    <row r="10" spans="1:2">
      <c r="A10" t="s">
        <v>48</v>
      </c>
      <c r="B10">
        <v>4</v>
      </c>
    </row>
    <row r="11" spans="1:2">
      <c r="A11" t="s">
        <v>49</v>
      </c>
      <c r="B11">
        <v>5</v>
      </c>
    </row>
    <row r="12" spans="1:2">
      <c r="A12" t="s">
        <v>50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91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8</v>
      </c>
      <c r="B9" s="13">
        <v>1020</v>
      </c>
    </row>
    <row r="10" spans="1:2" ht="15.75">
      <c r="A10" s="10" t="s">
        <v>40</v>
      </c>
      <c r="B10" s="13">
        <v>1020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90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22</v>
      </c>
      <c r="B9" s="13">
        <v>6629</v>
      </c>
    </row>
    <row r="10" spans="1:2" ht="15.75">
      <c r="A10" s="9" t="s">
        <v>27</v>
      </c>
      <c r="B10" s="13">
        <v>568</v>
      </c>
    </row>
    <row r="11" spans="1:2" ht="15.75">
      <c r="A11" s="9" t="s">
        <v>32</v>
      </c>
      <c r="B11" s="13">
        <v>170</v>
      </c>
    </row>
    <row r="12" spans="1:2" ht="15.75">
      <c r="A12" s="10" t="s">
        <v>40</v>
      </c>
      <c r="B12" s="13">
        <v>7367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89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8</v>
      </c>
      <c r="B9" s="13">
        <v>648</v>
      </c>
    </row>
    <row r="10" spans="1:2" ht="15.75">
      <c r="A10" s="10" t="s">
        <v>40</v>
      </c>
      <c r="B10" s="13">
        <v>648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25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88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1575</v>
      </c>
    </row>
    <row r="10" spans="1:2" ht="15.75">
      <c r="A10" s="9" t="s">
        <v>6</v>
      </c>
      <c r="B10" s="13">
        <v>233</v>
      </c>
    </row>
    <row r="11" spans="1:2" ht="15.75">
      <c r="A11" s="9" t="s">
        <v>14</v>
      </c>
      <c r="B11" s="13">
        <v>3510</v>
      </c>
    </row>
    <row r="12" spans="1:2" ht="15.75">
      <c r="A12" s="9" t="s">
        <v>15</v>
      </c>
      <c r="B12" s="13">
        <v>984</v>
      </c>
    </row>
    <row r="13" spans="1:2" ht="15.75">
      <c r="A13" s="9" t="s">
        <v>16</v>
      </c>
      <c r="B13" s="13">
        <v>772</v>
      </c>
    </row>
    <row r="14" spans="1:2" ht="15.75">
      <c r="A14" s="9" t="s">
        <v>18</v>
      </c>
      <c r="B14" s="13">
        <v>1477</v>
      </c>
    </row>
    <row r="15" spans="1:2" ht="15.75">
      <c r="A15" s="9" t="s">
        <v>19</v>
      </c>
      <c r="B15" s="13">
        <v>1180</v>
      </c>
    </row>
    <row r="16" spans="1:2" ht="15.75">
      <c r="A16" s="9" t="s">
        <v>22</v>
      </c>
      <c r="B16" s="13">
        <v>3619</v>
      </c>
    </row>
    <row r="17" spans="1:2" ht="15.75">
      <c r="A17" s="9" t="s">
        <v>23</v>
      </c>
      <c r="B17" s="13">
        <v>1474</v>
      </c>
    </row>
    <row r="18" spans="1:2" ht="15.75">
      <c r="A18" s="9" t="s">
        <v>29</v>
      </c>
      <c r="B18" s="13">
        <v>216</v>
      </c>
    </row>
    <row r="19" spans="1:2" ht="15.75">
      <c r="A19" s="9" t="s">
        <v>31</v>
      </c>
      <c r="B19" s="13">
        <v>330</v>
      </c>
    </row>
    <row r="20" spans="1:2" ht="15.75">
      <c r="A20" s="9" t="s">
        <v>33</v>
      </c>
      <c r="B20" s="13">
        <v>1918</v>
      </c>
    </row>
    <row r="21" spans="1:2" ht="15.75">
      <c r="A21" s="9" t="s">
        <v>34</v>
      </c>
      <c r="B21" s="13">
        <v>1265</v>
      </c>
    </row>
    <row r="22" spans="1:2" ht="15.75">
      <c r="A22" s="9" t="s">
        <v>35</v>
      </c>
      <c r="B22" s="13">
        <v>1319</v>
      </c>
    </row>
    <row r="23" spans="1:2" ht="15.75">
      <c r="A23" s="9" t="s">
        <v>36</v>
      </c>
      <c r="B23" s="13">
        <v>1321</v>
      </c>
    </row>
    <row r="24" spans="1:2" ht="15.75">
      <c r="A24" s="9" t="s">
        <v>39</v>
      </c>
      <c r="B24" s="13">
        <v>468</v>
      </c>
    </row>
    <row r="25" spans="1:2" ht="15.75">
      <c r="A25" s="10" t="s">
        <v>40</v>
      </c>
      <c r="B25" s="13">
        <v>21661</v>
      </c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24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87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4</v>
      </c>
      <c r="B9" s="13">
        <v>64</v>
      </c>
    </row>
    <row r="10" spans="1:2" ht="15.75">
      <c r="A10" s="9" t="s">
        <v>6</v>
      </c>
      <c r="B10" s="13">
        <v>91</v>
      </c>
    </row>
    <row r="11" spans="1:2" ht="15.75">
      <c r="A11" s="9" t="s">
        <v>9</v>
      </c>
      <c r="B11" s="13">
        <v>190</v>
      </c>
    </row>
    <row r="12" spans="1:2" ht="15.75">
      <c r="A12" s="9" t="s">
        <v>10</v>
      </c>
      <c r="B12" s="13">
        <v>160</v>
      </c>
    </row>
    <row r="13" spans="1:2" ht="15.75">
      <c r="A13" s="9" t="s">
        <v>11</v>
      </c>
      <c r="B13" s="13">
        <v>307</v>
      </c>
    </row>
    <row r="14" spans="1:2" ht="15.75">
      <c r="A14" s="9" t="s">
        <v>12</v>
      </c>
      <c r="B14" s="13">
        <v>1001</v>
      </c>
    </row>
    <row r="15" spans="1:2" ht="15.75">
      <c r="A15" s="9" t="s">
        <v>13</v>
      </c>
      <c r="B15" s="13">
        <v>204</v>
      </c>
    </row>
    <row r="16" spans="1:2" ht="15.75">
      <c r="A16" s="9" t="s">
        <v>14</v>
      </c>
      <c r="B16" s="13">
        <v>703</v>
      </c>
    </row>
    <row r="17" spans="1:2" ht="15.75">
      <c r="A17" s="9" t="s">
        <v>18</v>
      </c>
      <c r="B17" s="13">
        <v>877</v>
      </c>
    </row>
    <row r="18" spans="1:2" ht="15.75">
      <c r="A18" s="9" t="s">
        <v>20</v>
      </c>
      <c r="B18" s="13">
        <v>360</v>
      </c>
    </row>
    <row r="19" spans="1:2" ht="15.75">
      <c r="A19" s="9" t="s">
        <v>21</v>
      </c>
      <c r="B19" s="13">
        <v>155</v>
      </c>
    </row>
    <row r="20" spans="1:2" ht="15.75">
      <c r="A20" s="9" t="s">
        <v>23</v>
      </c>
      <c r="B20" s="13">
        <v>609</v>
      </c>
    </row>
    <row r="21" spans="1:2" ht="15.75">
      <c r="A21" s="9" t="s">
        <v>25</v>
      </c>
      <c r="B21" s="13">
        <v>3528</v>
      </c>
    </row>
    <row r="22" spans="1:2" ht="15.75">
      <c r="A22" s="9" t="s">
        <v>28</v>
      </c>
      <c r="B22" s="13">
        <v>97</v>
      </c>
    </row>
    <row r="23" spans="1:2" ht="15.75">
      <c r="A23" s="9" t="s">
        <v>33</v>
      </c>
      <c r="B23" s="13">
        <v>894</v>
      </c>
    </row>
    <row r="24" spans="1:2" ht="15.75">
      <c r="A24" s="10" t="s">
        <v>40</v>
      </c>
      <c r="B24" s="13">
        <v>9240</v>
      </c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25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86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3</v>
      </c>
      <c r="B9" s="13">
        <v>76</v>
      </c>
    </row>
    <row r="10" spans="1:2" ht="15.75">
      <c r="A10" s="9" t="s">
        <v>4</v>
      </c>
      <c r="B10" s="13">
        <v>284</v>
      </c>
    </row>
    <row r="11" spans="1:2" ht="15.75">
      <c r="A11" s="9" t="s">
        <v>14</v>
      </c>
      <c r="B11" s="13">
        <v>2874</v>
      </c>
    </row>
    <row r="12" spans="1:2" ht="15.75">
      <c r="A12" s="9" t="s">
        <v>15</v>
      </c>
      <c r="B12" s="13">
        <v>2568</v>
      </c>
    </row>
    <row r="13" spans="1:2" ht="15.75">
      <c r="A13" s="9" t="s">
        <v>16</v>
      </c>
      <c r="B13" s="13">
        <v>83</v>
      </c>
    </row>
    <row r="14" spans="1:2" ht="15.75">
      <c r="A14" s="9" t="s">
        <v>18</v>
      </c>
      <c r="B14" s="13">
        <v>1186</v>
      </c>
    </row>
    <row r="15" spans="1:2" ht="15.75">
      <c r="A15" s="9" t="s">
        <v>21</v>
      </c>
      <c r="B15" s="13">
        <v>66</v>
      </c>
    </row>
    <row r="16" spans="1:2" ht="15.75">
      <c r="A16" s="9" t="s">
        <v>22</v>
      </c>
      <c r="B16" s="13">
        <v>177</v>
      </c>
    </row>
    <row r="17" spans="1:2" ht="15.75">
      <c r="A17" s="9" t="s">
        <v>26</v>
      </c>
      <c r="B17" s="13">
        <v>1481</v>
      </c>
    </row>
    <row r="18" spans="1:2" ht="15.75">
      <c r="A18" s="9" t="s">
        <v>29</v>
      </c>
      <c r="B18" s="13">
        <v>144</v>
      </c>
    </row>
    <row r="19" spans="1:2" ht="15.75">
      <c r="A19" s="9" t="s">
        <v>30</v>
      </c>
      <c r="B19" s="13">
        <v>454</v>
      </c>
    </row>
    <row r="20" spans="1:2" ht="15.75">
      <c r="A20" s="9" t="s">
        <v>33</v>
      </c>
      <c r="B20" s="13">
        <v>1180</v>
      </c>
    </row>
    <row r="21" spans="1:2" ht="15.75">
      <c r="A21" s="9" t="s">
        <v>34</v>
      </c>
      <c r="B21" s="13">
        <v>1340</v>
      </c>
    </row>
    <row r="22" spans="1:2" ht="15.75">
      <c r="A22" s="9" t="s">
        <v>35</v>
      </c>
      <c r="B22" s="13">
        <v>248</v>
      </c>
    </row>
    <row r="23" spans="1:2" ht="15.75">
      <c r="A23" s="9" t="s">
        <v>36</v>
      </c>
      <c r="B23" s="13">
        <v>824</v>
      </c>
    </row>
    <row r="24" spans="1:2" ht="15.75">
      <c r="A24" s="9" t="s">
        <v>39</v>
      </c>
      <c r="B24" s="13">
        <v>311</v>
      </c>
    </row>
    <row r="25" spans="1:2" ht="15.75">
      <c r="A25" s="10" t="s">
        <v>40</v>
      </c>
      <c r="B25" s="13">
        <v>13296</v>
      </c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85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29</v>
      </c>
      <c r="B9" s="13">
        <v>0</v>
      </c>
    </row>
    <row r="10" spans="1:2" ht="15.75">
      <c r="A10" s="9" t="s">
        <v>35</v>
      </c>
      <c r="B10" s="13">
        <v>1089</v>
      </c>
    </row>
    <row r="11" spans="1:2" ht="15.75">
      <c r="A11" s="9" t="s">
        <v>36</v>
      </c>
      <c r="B11" s="13">
        <v>750</v>
      </c>
    </row>
    <row r="12" spans="1:2" ht="15.75">
      <c r="A12" s="9" t="s">
        <v>37</v>
      </c>
      <c r="B12" s="13">
        <v>84</v>
      </c>
    </row>
    <row r="13" spans="1:2" ht="15.75">
      <c r="A13" s="10" t="s">
        <v>40</v>
      </c>
      <c r="B13" s="13">
        <v>1923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84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17</v>
      </c>
      <c r="B9" s="13">
        <v>1459</v>
      </c>
    </row>
    <row r="10" spans="1:2" ht="15.75">
      <c r="A10" s="10" t="s">
        <v>40</v>
      </c>
      <c r="B10" s="13">
        <v>1459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83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17</v>
      </c>
      <c r="B9" s="13">
        <v>2048</v>
      </c>
    </row>
    <row r="10" spans="1:2" ht="15.75">
      <c r="A10" s="10" t="s">
        <v>40</v>
      </c>
      <c r="B10" s="13">
        <v>2048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82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33</v>
      </c>
      <c r="B9" s="13">
        <v>31</v>
      </c>
    </row>
    <row r="10" spans="1:2" ht="15.75">
      <c r="A10" s="10" t="s">
        <v>40</v>
      </c>
      <c r="B10" s="13">
        <v>31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tabSelected="1" zoomScale="70" zoomScaleNormal="70" workbookViewId="0">
      <pane xSplit="1" ySplit="5" topLeftCell="B6" activePane="bottomRight" state="frozen"/>
      <selection sqref="A1:H2"/>
      <selection pane="topRight" sqref="A1:H2"/>
      <selection pane="bottomLeft" sqref="A1:H2"/>
      <selection pane="bottomRight" activeCell="E48" sqref="E48"/>
    </sheetView>
  </sheetViews>
  <sheetFormatPr defaultRowHeight="15.75"/>
  <cols>
    <col min="1" max="1" width="61.1640625" style="16" customWidth="1"/>
    <col min="2" max="5" width="19.1640625" style="17" customWidth="1"/>
    <col min="6" max="6" width="19.1640625" style="18" customWidth="1"/>
    <col min="7" max="9" width="19.1640625" style="17" customWidth="1"/>
    <col min="10" max="16384" width="9.33203125" style="16"/>
  </cols>
  <sheetData>
    <row r="2" spans="1:9" ht="84" customHeight="1">
      <c r="A2" s="44" t="s">
        <v>171</v>
      </c>
      <c r="B2" s="44"/>
      <c r="C2" s="44"/>
      <c r="D2" s="44"/>
      <c r="E2" s="44"/>
      <c r="F2" s="44"/>
      <c r="G2" s="44"/>
      <c r="H2" s="44"/>
      <c r="I2" s="44"/>
    </row>
    <row r="3" spans="1:9" ht="24.75" customHeight="1">
      <c r="A3" s="45" t="s">
        <v>170</v>
      </c>
      <c r="B3" s="48" t="s">
        <v>169</v>
      </c>
      <c r="C3" s="43"/>
      <c r="D3" s="48" t="s">
        <v>168</v>
      </c>
      <c r="E3" s="48"/>
      <c r="F3" s="48"/>
      <c r="G3" s="48"/>
      <c r="H3" s="48"/>
      <c r="I3" s="48"/>
    </row>
    <row r="4" spans="1:9" ht="31.5">
      <c r="A4" s="46"/>
      <c r="B4" s="48"/>
      <c r="C4" s="43" t="s">
        <v>174</v>
      </c>
      <c r="D4" s="42" t="s">
        <v>17</v>
      </c>
      <c r="E4" s="48" t="s">
        <v>22</v>
      </c>
      <c r="F4" s="48"/>
      <c r="G4" s="48"/>
      <c r="H4" s="42" t="s">
        <v>167</v>
      </c>
      <c r="I4" s="42" t="s">
        <v>166</v>
      </c>
    </row>
    <row r="5" spans="1:9" ht="49.5" customHeight="1">
      <c r="A5" s="47"/>
      <c r="B5" s="41" t="s">
        <v>162</v>
      </c>
      <c r="C5" s="41" t="s">
        <v>162</v>
      </c>
      <c r="D5" s="39" t="s">
        <v>162</v>
      </c>
      <c r="E5" s="39" t="s">
        <v>165</v>
      </c>
      <c r="F5" s="40" t="s">
        <v>164</v>
      </c>
      <c r="G5" s="39" t="s">
        <v>163</v>
      </c>
      <c r="H5" s="39" t="s">
        <v>162</v>
      </c>
      <c r="I5" s="39" t="s">
        <v>162</v>
      </c>
    </row>
    <row r="6" spans="1:9" s="35" customFormat="1">
      <c r="A6" s="36" t="s">
        <v>161</v>
      </c>
      <c r="B6" s="34">
        <f t="shared" ref="B6:I6" si="0">SUM(B7:B32)</f>
        <v>56588</v>
      </c>
      <c r="C6" s="34">
        <f t="shared" si="0"/>
        <v>262</v>
      </c>
      <c r="D6" s="34">
        <f t="shared" si="0"/>
        <v>2048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595</v>
      </c>
    </row>
    <row r="7" spans="1:9" s="35" customFormat="1">
      <c r="A7" s="38" t="s">
        <v>160</v>
      </c>
      <c r="B7" s="37">
        <v>2602</v>
      </c>
      <c r="C7" s="37"/>
      <c r="D7" s="32"/>
      <c r="E7" s="32"/>
      <c r="F7" s="32"/>
      <c r="G7" s="32"/>
      <c r="H7" s="32"/>
      <c r="I7" s="32"/>
    </row>
    <row r="8" spans="1:9" s="35" customFormat="1">
      <c r="A8" s="38" t="s">
        <v>159</v>
      </c>
      <c r="B8" s="37">
        <v>1329</v>
      </c>
      <c r="C8" s="37"/>
      <c r="D8" s="32"/>
      <c r="E8" s="32"/>
      <c r="F8" s="32"/>
      <c r="G8" s="32"/>
      <c r="H8" s="32"/>
      <c r="I8" s="32"/>
    </row>
    <row r="9" spans="1:9" s="35" customFormat="1">
      <c r="A9" s="38" t="s">
        <v>158</v>
      </c>
      <c r="B9" s="37">
        <v>2304</v>
      </c>
      <c r="C9" s="37"/>
      <c r="D9" s="32"/>
      <c r="E9" s="32"/>
      <c r="F9" s="32"/>
      <c r="G9" s="32"/>
      <c r="H9" s="32"/>
      <c r="I9" s="32"/>
    </row>
    <row r="10" spans="1:9" s="35" customFormat="1">
      <c r="A10" s="38" t="s">
        <v>157</v>
      </c>
      <c r="B10" s="37">
        <v>1122</v>
      </c>
      <c r="C10" s="37"/>
      <c r="D10" s="32"/>
      <c r="E10" s="32"/>
      <c r="F10" s="32"/>
      <c r="G10" s="32"/>
      <c r="H10" s="32"/>
      <c r="I10" s="32"/>
    </row>
    <row r="11" spans="1:9" s="35" customFormat="1">
      <c r="A11" s="38" t="s">
        <v>156</v>
      </c>
      <c r="B11" s="37">
        <v>7396</v>
      </c>
      <c r="C11" s="37">
        <v>262</v>
      </c>
      <c r="D11" s="32"/>
      <c r="E11" s="32"/>
      <c r="F11" s="32"/>
      <c r="G11" s="32"/>
      <c r="H11" s="32"/>
      <c r="I11" s="32">
        <v>457</v>
      </c>
    </row>
    <row r="12" spans="1:9" s="35" customFormat="1">
      <c r="A12" s="38" t="s">
        <v>155</v>
      </c>
      <c r="B12" s="37">
        <v>2106</v>
      </c>
      <c r="C12" s="37"/>
      <c r="D12" s="32"/>
      <c r="E12" s="32"/>
      <c r="F12" s="32"/>
      <c r="G12" s="32"/>
      <c r="H12" s="32"/>
      <c r="I12" s="32"/>
    </row>
    <row r="13" spans="1:9" s="35" customFormat="1">
      <c r="A13" s="38" t="s">
        <v>154</v>
      </c>
      <c r="B13" s="37">
        <v>1055</v>
      </c>
      <c r="C13" s="37"/>
      <c r="D13" s="32"/>
      <c r="E13" s="32"/>
      <c r="F13" s="32"/>
      <c r="G13" s="32"/>
      <c r="H13" s="32"/>
      <c r="I13" s="32"/>
    </row>
    <row r="14" spans="1:9" s="35" customFormat="1">
      <c r="A14" s="38" t="s">
        <v>153</v>
      </c>
      <c r="B14" s="37">
        <v>1218</v>
      </c>
      <c r="C14" s="37"/>
      <c r="D14" s="32"/>
      <c r="E14" s="32"/>
      <c r="F14" s="32"/>
      <c r="G14" s="32"/>
      <c r="H14" s="32"/>
      <c r="I14" s="32"/>
    </row>
    <row r="15" spans="1:9" s="35" customFormat="1">
      <c r="A15" s="38" t="s">
        <v>152</v>
      </c>
      <c r="B15" s="37">
        <v>2520</v>
      </c>
      <c r="C15" s="37"/>
      <c r="D15" s="32"/>
      <c r="E15" s="32"/>
      <c r="F15" s="32"/>
      <c r="G15" s="32"/>
      <c r="H15" s="32"/>
      <c r="I15" s="32">
        <v>18</v>
      </c>
    </row>
    <row r="16" spans="1:9" s="35" customFormat="1">
      <c r="A16" s="38" t="s">
        <v>151</v>
      </c>
      <c r="B16" s="37">
        <v>3425</v>
      </c>
      <c r="C16" s="37"/>
      <c r="D16" s="32"/>
      <c r="E16" s="32"/>
      <c r="F16" s="32"/>
      <c r="G16" s="32"/>
      <c r="H16" s="32"/>
      <c r="I16" s="32"/>
    </row>
    <row r="17" spans="1:9" s="35" customFormat="1">
      <c r="A17" s="38" t="s">
        <v>150</v>
      </c>
      <c r="B17" s="37">
        <v>1607</v>
      </c>
      <c r="C17" s="37"/>
      <c r="D17" s="32"/>
      <c r="E17" s="32"/>
      <c r="F17" s="32"/>
      <c r="G17" s="32"/>
      <c r="H17" s="32"/>
      <c r="I17" s="32"/>
    </row>
    <row r="18" spans="1:9" s="35" customFormat="1">
      <c r="A18" s="38" t="s">
        <v>149</v>
      </c>
      <c r="B18" s="37">
        <v>1102</v>
      </c>
      <c r="C18" s="37"/>
      <c r="D18" s="32"/>
      <c r="E18" s="32"/>
      <c r="F18" s="32"/>
      <c r="G18" s="32"/>
      <c r="H18" s="32"/>
      <c r="I18" s="32"/>
    </row>
    <row r="19" spans="1:9" s="35" customFormat="1">
      <c r="A19" s="38" t="s">
        <v>148</v>
      </c>
      <c r="B19" s="37">
        <v>2250</v>
      </c>
      <c r="C19" s="37"/>
      <c r="D19" s="32"/>
      <c r="E19" s="32"/>
      <c r="F19" s="32"/>
      <c r="G19" s="32"/>
      <c r="H19" s="32"/>
      <c r="I19" s="32"/>
    </row>
    <row r="20" spans="1:9" s="35" customFormat="1">
      <c r="A20" s="38" t="s">
        <v>147</v>
      </c>
      <c r="B20" s="37">
        <v>935</v>
      </c>
      <c r="C20" s="37"/>
      <c r="D20" s="32"/>
      <c r="E20" s="32"/>
      <c r="F20" s="32"/>
      <c r="G20" s="32"/>
      <c r="H20" s="32"/>
      <c r="I20" s="32"/>
    </row>
    <row r="21" spans="1:9" s="35" customFormat="1">
      <c r="A21" s="38" t="s">
        <v>146</v>
      </c>
      <c r="B21" s="37">
        <v>2401</v>
      </c>
      <c r="C21" s="37"/>
      <c r="D21" s="32"/>
      <c r="E21" s="32"/>
      <c r="F21" s="32"/>
      <c r="G21" s="32"/>
      <c r="H21" s="32"/>
      <c r="I21" s="32"/>
    </row>
    <row r="22" spans="1:9" s="35" customFormat="1">
      <c r="A22" s="38" t="s">
        <v>145</v>
      </c>
      <c r="B22" s="37">
        <v>1192</v>
      </c>
      <c r="C22" s="37"/>
      <c r="D22" s="32"/>
      <c r="E22" s="32"/>
      <c r="F22" s="32"/>
      <c r="G22" s="32"/>
      <c r="H22" s="32"/>
      <c r="I22" s="32"/>
    </row>
    <row r="23" spans="1:9" s="35" customFormat="1">
      <c r="A23" s="38" t="s">
        <v>144</v>
      </c>
      <c r="B23" s="37">
        <v>3442</v>
      </c>
      <c r="C23" s="37"/>
      <c r="D23" s="32"/>
      <c r="E23" s="32"/>
      <c r="F23" s="32"/>
      <c r="G23" s="32"/>
      <c r="H23" s="32"/>
      <c r="I23" s="32">
        <v>48</v>
      </c>
    </row>
    <row r="24" spans="1:9" s="35" customFormat="1">
      <c r="A24" s="38" t="s">
        <v>143</v>
      </c>
      <c r="B24" s="37">
        <v>1301</v>
      </c>
      <c r="C24" s="37"/>
      <c r="D24" s="32"/>
      <c r="E24" s="32"/>
      <c r="F24" s="32"/>
      <c r="G24" s="32"/>
      <c r="H24" s="32"/>
      <c r="I24" s="32"/>
    </row>
    <row r="25" spans="1:9" s="35" customFormat="1">
      <c r="A25" s="38" t="s">
        <v>142</v>
      </c>
      <c r="B25" s="37">
        <v>1470</v>
      </c>
      <c r="C25" s="37"/>
      <c r="D25" s="32"/>
      <c r="E25" s="32"/>
      <c r="F25" s="32"/>
      <c r="G25" s="32"/>
      <c r="H25" s="32"/>
      <c r="I25" s="32"/>
    </row>
    <row r="26" spans="1:9" s="35" customFormat="1">
      <c r="A26" s="38" t="s">
        <v>141</v>
      </c>
      <c r="B26" s="37">
        <v>3949</v>
      </c>
      <c r="C26" s="37"/>
      <c r="D26" s="32"/>
      <c r="E26" s="32"/>
      <c r="F26" s="32"/>
      <c r="G26" s="32"/>
      <c r="H26" s="32"/>
      <c r="I26" s="32">
        <v>30</v>
      </c>
    </row>
    <row r="27" spans="1:9" s="35" customFormat="1">
      <c r="A27" s="38" t="s">
        <v>140</v>
      </c>
      <c r="B27" s="37">
        <v>1120</v>
      </c>
      <c r="C27" s="37"/>
      <c r="D27" s="32"/>
      <c r="E27" s="32"/>
      <c r="F27" s="32"/>
      <c r="G27" s="32"/>
      <c r="H27" s="32"/>
      <c r="I27" s="32"/>
    </row>
    <row r="28" spans="1:9" s="35" customFormat="1">
      <c r="A28" s="38" t="s">
        <v>139</v>
      </c>
      <c r="B28" s="37">
        <v>2014</v>
      </c>
      <c r="C28" s="37"/>
      <c r="D28" s="32"/>
      <c r="E28" s="32"/>
      <c r="F28" s="32"/>
      <c r="G28" s="32"/>
      <c r="H28" s="32"/>
      <c r="I28" s="32"/>
    </row>
    <row r="29" spans="1:9" s="35" customFormat="1">
      <c r="A29" s="38" t="s">
        <v>138</v>
      </c>
      <c r="B29" s="37">
        <v>1285</v>
      </c>
      <c r="C29" s="37"/>
      <c r="D29" s="32"/>
      <c r="E29" s="32"/>
      <c r="F29" s="32"/>
      <c r="G29" s="32"/>
      <c r="H29" s="32"/>
      <c r="I29" s="32"/>
    </row>
    <row r="30" spans="1:9" s="35" customFormat="1">
      <c r="A30" s="38" t="s">
        <v>137</v>
      </c>
      <c r="B30" s="37">
        <v>1600</v>
      </c>
      <c r="C30" s="37"/>
      <c r="D30" s="32"/>
      <c r="E30" s="32"/>
      <c r="F30" s="32"/>
      <c r="G30" s="32"/>
      <c r="H30" s="32"/>
      <c r="I30" s="32"/>
    </row>
    <row r="31" spans="1:9" s="35" customFormat="1">
      <c r="A31" s="38" t="s">
        <v>136</v>
      </c>
      <c r="B31" s="37">
        <v>3795</v>
      </c>
      <c r="C31" s="37"/>
      <c r="D31" s="32"/>
      <c r="E31" s="32"/>
      <c r="F31" s="32"/>
      <c r="G31" s="32"/>
      <c r="H31" s="32"/>
      <c r="I31" s="32">
        <v>42</v>
      </c>
    </row>
    <row r="32" spans="1:9" s="35" customFormat="1">
      <c r="A32" s="38" t="s">
        <v>135</v>
      </c>
      <c r="B32" s="32">
        <v>2048</v>
      </c>
      <c r="C32" s="32"/>
      <c r="D32" s="37">
        <v>2048</v>
      </c>
      <c r="E32" s="32"/>
      <c r="F32" s="32"/>
      <c r="G32" s="32"/>
      <c r="H32" s="32"/>
      <c r="I32" s="32"/>
    </row>
    <row r="33" spans="1:9" s="35" customFormat="1">
      <c r="A33" s="36" t="s">
        <v>134</v>
      </c>
      <c r="B33" s="34">
        <f t="shared" ref="B33:I33" si="1">SUM(B34:B39)</f>
        <v>22456</v>
      </c>
      <c r="C33" s="34">
        <f t="shared" si="1"/>
        <v>2113</v>
      </c>
      <c r="D33" s="34">
        <f t="shared" si="1"/>
        <v>1459</v>
      </c>
      <c r="E33" s="34">
        <f t="shared" si="1"/>
        <v>114</v>
      </c>
      <c r="F33" s="34">
        <f t="shared" si="1"/>
        <v>0</v>
      </c>
      <c r="G33" s="34">
        <f t="shared" si="1"/>
        <v>114</v>
      </c>
      <c r="H33" s="34">
        <f t="shared" si="1"/>
        <v>255</v>
      </c>
      <c r="I33" s="34">
        <f t="shared" si="1"/>
        <v>3289</v>
      </c>
    </row>
    <row r="34" spans="1:9" s="28" customFormat="1">
      <c r="A34" s="33" t="s">
        <v>133</v>
      </c>
      <c r="B34" s="32">
        <f>13296+H34</f>
        <v>13315</v>
      </c>
      <c r="C34" s="32">
        <f>624+1386</f>
        <v>2010</v>
      </c>
      <c r="D34" s="32"/>
      <c r="E34" s="32">
        <v>114</v>
      </c>
      <c r="F34" s="32"/>
      <c r="G34" s="32">
        <f>E34+F34</f>
        <v>114</v>
      </c>
      <c r="H34" s="32">
        <v>19</v>
      </c>
      <c r="I34" s="32">
        <v>3104</v>
      </c>
    </row>
    <row r="35" spans="1:9" s="28" customFormat="1">
      <c r="A35" s="33" t="s">
        <v>132</v>
      </c>
      <c r="B35" s="32">
        <v>1923</v>
      </c>
      <c r="C35" s="32"/>
      <c r="D35" s="32"/>
      <c r="E35" s="32"/>
      <c r="F35" s="32"/>
      <c r="G35" s="32"/>
      <c r="H35" s="32"/>
      <c r="I35" s="32"/>
    </row>
    <row r="36" spans="1:9" s="28" customFormat="1" ht="31.5">
      <c r="A36" s="33" t="s">
        <v>131</v>
      </c>
      <c r="B36" s="32">
        <f>5492+H36</f>
        <v>5724</v>
      </c>
      <c r="C36" s="32">
        <v>103</v>
      </c>
      <c r="D36" s="32"/>
      <c r="E36" s="32"/>
      <c r="F36" s="32"/>
      <c r="G36" s="32"/>
      <c r="H36" s="32">
        <v>232</v>
      </c>
      <c r="I36" s="32">
        <v>185</v>
      </c>
    </row>
    <row r="37" spans="1:9" s="28" customFormat="1" ht="29.25" customHeight="1">
      <c r="A37" s="33" t="s">
        <v>130</v>
      </c>
      <c r="B37" s="32">
        <v>31</v>
      </c>
      <c r="C37" s="32"/>
      <c r="D37" s="32"/>
      <c r="E37" s="32"/>
      <c r="F37" s="32"/>
      <c r="G37" s="32"/>
      <c r="H37" s="32"/>
      <c r="I37" s="32"/>
    </row>
    <row r="38" spans="1:9" s="28" customFormat="1">
      <c r="A38" s="33" t="s">
        <v>129</v>
      </c>
      <c r="B38" s="32">
        <v>1459</v>
      </c>
      <c r="C38" s="32"/>
      <c r="D38" s="32">
        <v>1459</v>
      </c>
      <c r="E38" s="32"/>
      <c r="F38" s="32"/>
      <c r="G38" s="32"/>
      <c r="H38" s="32"/>
      <c r="I38" s="32"/>
    </row>
    <row r="39" spans="1:9" s="28" customFormat="1" ht="31.5">
      <c r="A39" s="33" t="s">
        <v>128</v>
      </c>
      <c r="B39" s="32">
        <v>4</v>
      </c>
      <c r="C39" s="32"/>
      <c r="D39" s="32"/>
      <c r="E39" s="32"/>
      <c r="F39" s="32"/>
      <c r="G39" s="32"/>
      <c r="H39" s="32">
        <v>4</v>
      </c>
      <c r="I39" s="32"/>
    </row>
    <row r="40" spans="1:9" s="28" customFormat="1" ht="29.25" customHeight="1">
      <c r="A40" s="30" t="s">
        <v>127</v>
      </c>
      <c r="B40" s="29">
        <f t="shared" ref="B40:I40" si="2">SUM(B41:B44)</f>
        <v>18866</v>
      </c>
      <c r="C40" s="29">
        <f t="shared" si="2"/>
        <v>1260</v>
      </c>
      <c r="D40" s="29">
        <f t="shared" si="2"/>
        <v>703</v>
      </c>
      <c r="E40" s="29">
        <f t="shared" si="2"/>
        <v>2</v>
      </c>
      <c r="F40" s="29">
        <f t="shared" si="2"/>
        <v>0</v>
      </c>
      <c r="G40" s="29">
        <f t="shared" si="2"/>
        <v>2</v>
      </c>
      <c r="H40" s="29">
        <f t="shared" si="2"/>
        <v>531</v>
      </c>
      <c r="I40" s="29">
        <f t="shared" si="2"/>
        <v>2830</v>
      </c>
    </row>
    <row r="41" spans="1:9" s="28" customFormat="1">
      <c r="A41" s="33" t="s">
        <v>126</v>
      </c>
      <c r="B41" s="32">
        <f>11862+H41</f>
        <v>12393</v>
      </c>
      <c r="C41" s="32"/>
      <c r="D41" s="32"/>
      <c r="E41" s="32"/>
      <c r="F41" s="32"/>
      <c r="G41" s="32"/>
      <c r="H41" s="32">
        <v>531</v>
      </c>
      <c r="I41" s="32"/>
    </row>
    <row r="42" spans="1:9" s="28" customFormat="1">
      <c r="A42" s="33" t="s">
        <v>125</v>
      </c>
      <c r="B42" s="32">
        <f>2807</f>
        <v>2807</v>
      </c>
      <c r="C42" s="32">
        <v>557</v>
      </c>
      <c r="D42" s="32"/>
      <c r="E42" s="32">
        <v>2</v>
      </c>
      <c r="F42" s="32"/>
      <c r="G42" s="32">
        <f>E42+F42</f>
        <v>2</v>
      </c>
      <c r="H42" s="32"/>
      <c r="I42" s="32">
        <v>2027</v>
      </c>
    </row>
    <row r="43" spans="1:9" s="28" customFormat="1" ht="31.5">
      <c r="A43" s="33" t="s">
        <v>124</v>
      </c>
      <c r="B43" s="32">
        <v>2963</v>
      </c>
      <c r="C43" s="32">
        <v>703</v>
      </c>
      <c r="D43" s="32"/>
      <c r="E43" s="32"/>
      <c r="F43" s="32"/>
      <c r="G43" s="32"/>
      <c r="H43" s="32"/>
      <c r="I43" s="32">
        <v>803</v>
      </c>
    </row>
    <row r="44" spans="1:9" s="28" customFormat="1" ht="29.25" customHeight="1">
      <c r="A44" s="33" t="s">
        <v>123</v>
      </c>
      <c r="B44" s="32">
        <v>703</v>
      </c>
      <c r="C44" s="32"/>
      <c r="D44" s="32">
        <v>703</v>
      </c>
      <c r="E44" s="32"/>
      <c r="F44" s="32"/>
      <c r="G44" s="32"/>
      <c r="H44" s="32"/>
      <c r="I44" s="32"/>
    </row>
    <row r="45" spans="1:9" s="28" customFormat="1" ht="29.25" customHeight="1">
      <c r="A45" s="30" t="s">
        <v>122</v>
      </c>
      <c r="B45" s="34">
        <f t="shared" ref="B45:I45" si="3">SUM(B46:B56)</f>
        <v>94351</v>
      </c>
      <c r="C45" s="34">
        <f t="shared" si="3"/>
        <v>1354</v>
      </c>
      <c r="D45" s="34">
        <f t="shared" si="3"/>
        <v>424</v>
      </c>
      <c r="E45" s="34">
        <f t="shared" si="3"/>
        <v>10488</v>
      </c>
      <c r="F45" s="29">
        <f t="shared" si="3"/>
        <v>986</v>
      </c>
      <c r="G45" s="34">
        <f t="shared" si="3"/>
        <v>11474</v>
      </c>
      <c r="H45" s="34">
        <f t="shared" si="3"/>
        <v>5366</v>
      </c>
      <c r="I45" s="34">
        <f t="shared" si="3"/>
        <v>1922</v>
      </c>
    </row>
    <row r="46" spans="1:9" s="28" customFormat="1" ht="31.5">
      <c r="A46" s="33" t="s">
        <v>121</v>
      </c>
      <c r="B46" s="32">
        <f>24163+H46</f>
        <v>26804</v>
      </c>
      <c r="C46" s="32"/>
      <c r="D46" s="32"/>
      <c r="E46" s="32">
        <v>1021</v>
      </c>
      <c r="F46" s="32">
        <v>86</v>
      </c>
      <c r="G46" s="32">
        <f t="shared" ref="G46:G51" si="4">E46+F46</f>
        <v>1107</v>
      </c>
      <c r="H46" s="32">
        <v>2641</v>
      </c>
      <c r="I46" s="32"/>
    </row>
    <row r="47" spans="1:9" s="28" customFormat="1" ht="31.5">
      <c r="A47" s="33" t="s">
        <v>120</v>
      </c>
      <c r="B47" s="32">
        <f>21661+H47</f>
        <v>23409</v>
      </c>
      <c r="C47" s="32">
        <f>21</f>
        <v>21</v>
      </c>
      <c r="D47" s="32"/>
      <c r="E47" s="32">
        <v>2955</v>
      </c>
      <c r="F47" s="32">
        <v>549</v>
      </c>
      <c r="G47" s="32">
        <f t="shared" si="4"/>
        <v>3504</v>
      </c>
      <c r="H47" s="32">
        <v>1748</v>
      </c>
      <c r="I47" s="32">
        <v>153</v>
      </c>
    </row>
    <row r="48" spans="1:9" s="28" customFormat="1" ht="31.5">
      <c r="A48" s="33" t="s">
        <v>119</v>
      </c>
      <c r="B48" s="32">
        <f>6097+H48</f>
        <v>6139</v>
      </c>
      <c r="C48" s="32">
        <v>608</v>
      </c>
      <c r="D48" s="32">
        <v>83</v>
      </c>
      <c r="E48" s="32">
        <v>130</v>
      </c>
      <c r="F48" s="32"/>
      <c r="G48" s="32">
        <f t="shared" si="4"/>
        <v>130</v>
      </c>
      <c r="H48" s="32">
        <v>42</v>
      </c>
      <c r="I48" s="32">
        <v>684</v>
      </c>
    </row>
    <row r="49" spans="1:9" s="28" customFormat="1" ht="31.5">
      <c r="A49" s="33" t="s">
        <v>118</v>
      </c>
      <c r="B49" s="32">
        <f>8989+H49</f>
        <v>9062</v>
      </c>
      <c r="C49" s="32"/>
      <c r="D49" s="32">
        <v>341</v>
      </c>
      <c r="E49" s="32">
        <v>249</v>
      </c>
      <c r="F49" s="32"/>
      <c r="G49" s="32">
        <f t="shared" si="4"/>
        <v>249</v>
      </c>
      <c r="H49" s="32">
        <v>73</v>
      </c>
      <c r="I49" s="32">
        <v>13</v>
      </c>
    </row>
    <row r="50" spans="1:9" s="28" customFormat="1" ht="31.5">
      <c r="A50" s="33" t="s">
        <v>117</v>
      </c>
      <c r="B50" s="32">
        <f>9240+H50</f>
        <v>9311</v>
      </c>
      <c r="C50" s="32">
        <f>166+201</f>
        <v>367</v>
      </c>
      <c r="D50" s="32"/>
      <c r="E50" s="32">
        <v>34</v>
      </c>
      <c r="F50" s="32">
        <v>10</v>
      </c>
      <c r="G50" s="32">
        <f t="shared" si="4"/>
        <v>44</v>
      </c>
      <c r="H50" s="32">
        <v>71</v>
      </c>
      <c r="I50" s="32">
        <v>703</v>
      </c>
    </row>
    <row r="51" spans="1:9" s="28" customFormat="1" ht="33.75" customHeight="1">
      <c r="A51" s="33" t="s">
        <v>116</v>
      </c>
      <c r="B51" s="32">
        <f>7367+H51</f>
        <v>7716</v>
      </c>
      <c r="C51" s="32"/>
      <c r="D51" s="32"/>
      <c r="E51" s="32">
        <v>6099</v>
      </c>
      <c r="F51" s="32">
        <v>341</v>
      </c>
      <c r="G51" s="32">
        <f t="shared" si="4"/>
        <v>6440</v>
      </c>
      <c r="H51" s="32">
        <v>349</v>
      </c>
      <c r="I51" s="32"/>
    </row>
    <row r="52" spans="1:9" s="28" customFormat="1" ht="31.5">
      <c r="A52" s="33" t="s">
        <v>115</v>
      </c>
      <c r="B52" s="32">
        <f>1020+H52</f>
        <v>1068</v>
      </c>
      <c r="C52" s="32"/>
      <c r="D52" s="32"/>
      <c r="E52" s="32"/>
      <c r="F52" s="32"/>
      <c r="G52" s="32"/>
      <c r="H52" s="32">
        <v>48</v>
      </c>
      <c r="I52" s="32"/>
    </row>
    <row r="53" spans="1:9" s="28" customFormat="1" ht="31.5">
      <c r="A53" s="33" t="s">
        <v>114</v>
      </c>
      <c r="B53" s="32">
        <f>648+H53</f>
        <v>652</v>
      </c>
      <c r="C53" s="32"/>
      <c r="D53" s="32"/>
      <c r="E53" s="32"/>
      <c r="F53" s="32"/>
      <c r="G53" s="32"/>
      <c r="H53" s="32">
        <v>4</v>
      </c>
      <c r="I53" s="32"/>
    </row>
    <row r="54" spans="1:9" s="28" customFormat="1" ht="31.5">
      <c r="A54" s="33" t="s">
        <v>113</v>
      </c>
      <c r="B54" s="32">
        <f>4558+H54</f>
        <v>4941</v>
      </c>
      <c r="C54" s="32"/>
      <c r="D54" s="32"/>
      <c r="E54" s="32"/>
      <c r="F54" s="32"/>
      <c r="G54" s="32"/>
      <c r="H54" s="32">
        <v>383</v>
      </c>
      <c r="I54" s="32"/>
    </row>
    <row r="55" spans="1:9" s="28" customFormat="1" ht="31.5">
      <c r="A55" s="33" t="s">
        <v>112</v>
      </c>
      <c r="B55" s="32">
        <v>4026</v>
      </c>
      <c r="C55" s="32">
        <f>90+146+14+108</f>
        <v>358</v>
      </c>
      <c r="D55" s="32"/>
      <c r="E55" s="32"/>
      <c r="F55" s="32"/>
      <c r="G55" s="32"/>
      <c r="H55" s="32"/>
      <c r="I55" s="32">
        <v>369</v>
      </c>
    </row>
    <row r="56" spans="1:9" s="28" customFormat="1" ht="31.5">
      <c r="A56" s="33" t="s">
        <v>111</v>
      </c>
      <c r="B56" s="32">
        <f>1216+H56</f>
        <v>1223</v>
      </c>
      <c r="C56" s="32"/>
      <c r="D56" s="32"/>
      <c r="E56" s="32"/>
      <c r="F56" s="32"/>
      <c r="G56" s="32"/>
      <c r="H56" s="32">
        <v>7</v>
      </c>
      <c r="I56" s="32"/>
    </row>
    <row r="57" spans="1:9" s="28" customFormat="1" ht="29.25" customHeight="1">
      <c r="A57" s="30" t="s">
        <v>110</v>
      </c>
      <c r="B57" s="29">
        <f t="shared" ref="B57:I57" si="5">B6+B33+B40+B45</f>
        <v>192261</v>
      </c>
      <c r="C57" s="29">
        <f t="shared" si="5"/>
        <v>4989</v>
      </c>
      <c r="D57" s="29">
        <f t="shared" si="5"/>
        <v>4634</v>
      </c>
      <c r="E57" s="29">
        <f t="shared" si="5"/>
        <v>10604</v>
      </c>
      <c r="F57" s="29">
        <f t="shared" si="5"/>
        <v>986</v>
      </c>
      <c r="G57" s="29">
        <f t="shared" si="5"/>
        <v>11590</v>
      </c>
      <c r="H57" s="29">
        <f t="shared" si="5"/>
        <v>6152</v>
      </c>
      <c r="I57" s="29">
        <f t="shared" si="5"/>
        <v>8636</v>
      </c>
    </row>
    <row r="58" spans="1:9" s="28" customFormat="1" ht="27" customHeight="1">
      <c r="A58" s="33" t="s">
        <v>109</v>
      </c>
      <c r="B58" s="32">
        <v>2</v>
      </c>
      <c r="C58" s="32"/>
      <c r="D58" s="32"/>
      <c r="E58" s="32"/>
      <c r="F58" s="32"/>
      <c r="G58" s="32"/>
      <c r="H58" s="32">
        <v>2</v>
      </c>
      <c r="I58" s="32"/>
    </row>
    <row r="59" spans="1:9" s="28" customFormat="1" ht="24" customHeight="1">
      <c r="A59" s="33" t="s">
        <v>108</v>
      </c>
      <c r="B59" s="32">
        <f>H59</f>
        <v>687</v>
      </c>
      <c r="C59" s="32"/>
      <c r="D59" s="32"/>
      <c r="E59" s="32"/>
      <c r="F59" s="32">
        <v>2</v>
      </c>
      <c r="G59" s="32">
        <f>E59+F59</f>
        <v>2</v>
      </c>
      <c r="H59" s="32">
        <v>687</v>
      </c>
      <c r="I59" s="32"/>
    </row>
    <row r="60" spans="1:9" s="28" customFormat="1" ht="33" customHeight="1">
      <c r="A60" s="33" t="s">
        <v>107</v>
      </c>
      <c r="B60" s="32">
        <v>699</v>
      </c>
      <c r="C60" s="32"/>
      <c r="D60" s="32"/>
      <c r="E60" s="32"/>
      <c r="F60" s="32"/>
      <c r="G60" s="32"/>
      <c r="H60" s="32"/>
      <c r="I60" s="32"/>
    </row>
    <row r="61" spans="1:9" s="28" customFormat="1" ht="47.25">
      <c r="A61" s="30" t="s">
        <v>106</v>
      </c>
      <c r="B61" s="31">
        <f t="shared" ref="B61:I61" si="6">SUM(B58:B60)</f>
        <v>1388</v>
      </c>
      <c r="C61" s="31">
        <f t="shared" si="6"/>
        <v>0</v>
      </c>
      <c r="D61" s="31">
        <f t="shared" si="6"/>
        <v>0</v>
      </c>
      <c r="E61" s="31">
        <f t="shared" si="6"/>
        <v>0</v>
      </c>
      <c r="F61" s="31">
        <f t="shared" si="6"/>
        <v>2</v>
      </c>
      <c r="G61" s="31">
        <f t="shared" si="6"/>
        <v>2</v>
      </c>
      <c r="H61" s="31">
        <f t="shared" si="6"/>
        <v>689</v>
      </c>
      <c r="I61" s="31">
        <f t="shared" si="6"/>
        <v>0</v>
      </c>
    </row>
    <row r="62" spans="1:9" s="28" customFormat="1">
      <c r="A62" s="30" t="s">
        <v>105</v>
      </c>
      <c r="B62" s="29">
        <f t="shared" ref="B62:I62" si="7">B57+B61</f>
        <v>193649</v>
      </c>
      <c r="C62" s="29">
        <f t="shared" si="7"/>
        <v>4989</v>
      </c>
      <c r="D62" s="29">
        <f t="shared" si="7"/>
        <v>4634</v>
      </c>
      <c r="E62" s="29">
        <f t="shared" si="7"/>
        <v>10604</v>
      </c>
      <c r="F62" s="29">
        <f t="shared" si="7"/>
        <v>988</v>
      </c>
      <c r="G62" s="29">
        <f t="shared" si="7"/>
        <v>11592</v>
      </c>
      <c r="H62" s="29">
        <f t="shared" si="7"/>
        <v>6841</v>
      </c>
      <c r="I62" s="29">
        <f t="shared" si="7"/>
        <v>8636</v>
      </c>
    </row>
    <row r="63" spans="1:9" s="23" customFormat="1" ht="31.5">
      <c r="A63" s="27" t="s">
        <v>104</v>
      </c>
      <c r="B63" s="26">
        <v>9391</v>
      </c>
      <c r="C63" s="26"/>
      <c r="D63" s="26">
        <v>625</v>
      </c>
      <c r="E63" s="26"/>
      <c r="F63" s="26"/>
      <c r="G63" s="26">
        <v>654</v>
      </c>
      <c r="H63" s="26"/>
      <c r="I63" s="26"/>
    </row>
    <row r="64" spans="1:9" s="23" customFormat="1" ht="29.25" customHeight="1" thickBot="1">
      <c r="A64" s="25" t="s">
        <v>103</v>
      </c>
      <c r="B64" s="24">
        <f>B62+B63</f>
        <v>203040</v>
      </c>
      <c r="C64" s="24">
        <f>C62+C63</f>
        <v>4989</v>
      </c>
      <c r="D64" s="24">
        <f>D62+D63</f>
        <v>5259</v>
      </c>
      <c r="E64" s="24"/>
      <c r="F64" s="24"/>
      <c r="G64" s="24">
        <f>G62+G63</f>
        <v>12246</v>
      </c>
      <c r="H64" s="24">
        <f>H62+H63</f>
        <v>6841</v>
      </c>
      <c r="I64" s="24">
        <f>I62+I63</f>
        <v>8636</v>
      </c>
    </row>
    <row r="65" spans="1:9" ht="24" customHeight="1" thickBot="1">
      <c r="A65" s="22" t="s">
        <v>102</v>
      </c>
      <c r="B65" s="21">
        <v>197927</v>
      </c>
      <c r="C65" s="21"/>
      <c r="D65" s="21">
        <v>5287</v>
      </c>
      <c r="E65" s="21"/>
      <c r="F65" s="21"/>
      <c r="G65" s="21">
        <v>11290</v>
      </c>
      <c r="H65" s="21"/>
      <c r="I65" s="21"/>
    </row>
    <row r="66" spans="1:9" ht="16.5" thickBot="1">
      <c r="A66" s="20" t="s">
        <v>101</v>
      </c>
      <c r="B66" s="19">
        <f>B64-B65</f>
        <v>5113</v>
      </c>
      <c r="C66" s="19"/>
      <c r="D66" s="19">
        <f>D64-D65</f>
        <v>-28</v>
      </c>
      <c r="E66" s="19"/>
      <c r="F66" s="19"/>
      <c r="G66" s="19">
        <f>G64-G65</f>
        <v>956</v>
      </c>
      <c r="H66" s="19"/>
      <c r="I66" s="19"/>
    </row>
    <row r="67" spans="1:9">
      <c r="A67" s="16" t="s">
        <v>172</v>
      </c>
      <c r="B67" s="17">
        <v>198450</v>
      </c>
    </row>
    <row r="68" spans="1:9">
      <c r="A68" s="16" t="s">
        <v>173</v>
      </c>
      <c r="B68" s="17">
        <f>B64-B67</f>
        <v>4590</v>
      </c>
    </row>
  </sheetData>
  <mergeCells count="5">
    <mergeCell ref="A2:I2"/>
    <mergeCell ref="A3:A5"/>
    <mergeCell ref="B3:B4"/>
    <mergeCell ref="D3:I3"/>
    <mergeCell ref="E4:G4"/>
  </mergeCells>
  <printOptions horizontalCentered="1" verticalCentered="1"/>
  <pageMargins left="0" right="0" top="0" bottom="0" header="0.31496062992125984" footer="0.31496062992125984"/>
  <pageSetup paperSize="9" scale="5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81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4700</v>
      </c>
    </row>
    <row r="10" spans="1:2" ht="15.75">
      <c r="A10" s="9" t="s">
        <v>14</v>
      </c>
      <c r="B10" s="13">
        <v>186</v>
      </c>
    </row>
    <row r="11" spans="1:2" ht="15.75">
      <c r="A11" s="9" t="s">
        <v>20</v>
      </c>
      <c r="B11" s="13">
        <v>606</v>
      </c>
    </row>
    <row r="12" spans="1:2" ht="15.75">
      <c r="A12" s="10" t="s">
        <v>40</v>
      </c>
      <c r="B12" s="13">
        <v>5492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80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14</v>
      </c>
      <c r="B9" s="13">
        <v>2027</v>
      </c>
    </row>
    <row r="10" spans="1:2" ht="15.75">
      <c r="A10" s="9" t="s">
        <v>15</v>
      </c>
      <c r="B10" s="13">
        <v>0</v>
      </c>
    </row>
    <row r="11" spans="1:2" ht="15.75">
      <c r="A11" s="9" t="s">
        <v>18</v>
      </c>
      <c r="B11" s="13">
        <v>362</v>
      </c>
    </row>
    <row r="12" spans="1:2" ht="15.75">
      <c r="A12" s="9" t="s">
        <v>22</v>
      </c>
      <c r="B12" s="13">
        <v>5</v>
      </c>
    </row>
    <row r="13" spans="1:2" ht="15.75">
      <c r="A13" s="9" t="s">
        <v>26</v>
      </c>
      <c r="B13" s="13">
        <v>2</v>
      </c>
    </row>
    <row r="14" spans="1:2" ht="15.75">
      <c r="A14" s="9" t="s">
        <v>32</v>
      </c>
      <c r="B14" s="13">
        <v>40</v>
      </c>
    </row>
    <row r="15" spans="1:2" ht="15.75">
      <c r="A15" s="9" t="s">
        <v>35</v>
      </c>
      <c r="B15" s="13">
        <v>320</v>
      </c>
    </row>
    <row r="16" spans="1:2" ht="15.75">
      <c r="A16" s="9" t="s">
        <v>36</v>
      </c>
      <c r="B16" s="13">
        <v>51</v>
      </c>
    </row>
    <row r="17" spans="1:2" ht="15.75">
      <c r="A17" s="10" t="s">
        <v>40</v>
      </c>
      <c r="B17" s="13">
        <v>2807</v>
      </c>
    </row>
    <row r="22" spans="1:2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C23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79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3433</v>
      </c>
    </row>
    <row r="10" spans="1:2" ht="15.75">
      <c r="A10" s="9" t="s">
        <v>5</v>
      </c>
      <c r="B10" s="13">
        <v>319</v>
      </c>
    </row>
    <row r="11" spans="1:2" ht="15.75">
      <c r="A11" s="9" t="s">
        <v>15</v>
      </c>
      <c r="B11" s="13">
        <v>1236</v>
      </c>
    </row>
    <row r="12" spans="1:2" ht="15.75">
      <c r="A12" s="9" t="s">
        <v>18</v>
      </c>
      <c r="B12" s="13">
        <v>600</v>
      </c>
    </row>
    <row r="13" spans="1:2" ht="15.75">
      <c r="A13" s="9" t="s">
        <v>20</v>
      </c>
      <c r="B13" s="13">
        <v>561</v>
      </c>
    </row>
    <row r="14" spans="1:2" ht="15.75">
      <c r="A14" s="9" t="s">
        <v>21</v>
      </c>
      <c r="B14" s="13">
        <v>88</v>
      </c>
    </row>
    <row r="15" spans="1:2" ht="15.75">
      <c r="A15" s="9" t="s">
        <v>24</v>
      </c>
      <c r="B15" s="13">
        <v>324</v>
      </c>
    </row>
    <row r="16" spans="1:2" ht="15.75">
      <c r="A16" s="9" t="s">
        <v>26</v>
      </c>
      <c r="B16" s="13">
        <v>1286</v>
      </c>
    </row>
    <row r="17" spans="1:2" ht="15.75">
      <c r="A17" s="9" t="s">
        <v>29</v>
      </c>
      <c r="B17" s="13">
        <v>1109</v>
      </c>
    </row>
    <row r="18" spans="1:2" ht="15.75">
      <c r="A18" s="9" t="s">
        <v>33</v>
      </c>
      <c r="B18" s="13">
        <v>767</v>
      </c>
    </row>
    <row r="19" spans="1:2" ht="15.75">
      <c r="A19" s="9" t="s">
        <v>34</v>
      </c>
      <c r="B19" s="13">
        <v>692</v>
      </c>
    </row>
    <row r="20" spans="1:2" ht="15.75">
      <c r="A20" s="9" t="s">
        <v>35</v>
      </c>
      <c r="B20" s="13">
        <v>689</v>
      </c>
    </row>
    <row r="21" spans="1:2" ht="15.75">
      <c r="A21" s="9" t="s">
        <v>36</v>
      </c>
      <c r="B21" s="13">
        <v>448</v>
      </c>
    </row>
    <row r="22" spans="1:2" ht="15.75">
      <c r="A22" s="9" t="s">
        <v>37</v>
      </c>
      <c r="B22" s="13">
        <v>310</v>
      </c>
    </row>
    <row r="23" spans="1:2" ht="15.75">
      <c r="A23" s="10" t="s">
        <v>40</v>
      </c>
      <c r="B23" s="13">
        <v>11862</v>
      </c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78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2086</v>
      </c>
    </row>
    <row r="10" spans="1:2" ht="15.75">
      <c r="A10" s="9" t="s">
        <v>14</v>
      </c>
      <c r="B10" s="13">
        <v>803</v>
      </c>
    </row>
    <row r="11" spans="1:2" ht="15.75">
      <c r="A11" s="9" t="s">
        <v>20</v>
      </c>
      <c r="B11" s="13">
        <v>74</v>
      </c>
    </row>
    <row r="12" spans="1:2" ht="15.75">
      <c r="A12" s="10" t="s">
        <v>40</v>
      </c>
      <c r="B12" s="13">
        <v>2963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77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17</v>
      </c>
      <c r="B9" s="13">
        <v>703</v>
      </c>
    </row>
    <row r="10" spans="1:2" ht="15.75">
      <c r="A10" s="10" t="s">
        <v>40</v>
      </c>
      <c r="B10" s="13">
        <v>703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76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367</v>
      </c>
    </row>
    <row r="10" spans="1:2" ht="15.75">
      <c r="A10" s="9" t="s">
        <v>14</v>
      </c>
      <c r="B10" s="13">
        <v>36</v>
      </c>
    </row>
    <row r="11" spans="1:2" ht="15.75">
      <c r="A11" s="9" t="s">
        <v>18</v>
      </c>
      <c r="B11" s="13">
        <v>295</v>
      </c>
    </row>
    <row r="12" spans="1:2" ht="15.75">
      <c r="A12" s="9" t="s">
        <v>25</v>
      </c>
      <c r="B12" s="13">
        <v>310</v>
      </c>
    </row>
    <row r="13" spans="1:2" ht="15.75">
      <c r="A13" s="9" t="s">
        <v>30</v>
      </c>
      <c r="B13" s="13">
        <v>930</v>
      </c>
    </row>
    <row r="14" spans="1:2" ht="15.75">
      <c r="A14" s="9" t="s">
        <v>33</v>
      </c>
      <c r="B14" s="13">
        <v>148</v>
      </c>
    </row>
    <row r="15" spans="1:2" ht="15.75">
      <c r="A15" s="9" t="s">
        <v>35</v>
      </c>
      <c r="B15" s="13">
        <v>516</v>
      </c>
    </row>
    <row r="16" spans="1:2" ht="15.75">
      <c r="A16" s="10" t="s">
        <v>40</v>
      </c>
      <c r="B16" s="13">
        <v>2602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75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68</v>
      </c>
    </row>
    <row r="10" spans="1:2" ht="15.75">
      <c r="A10" s="9" t="s">
        <v>18</v>
      </c>
      <c r="B10" s="13">
        <v>165</v>
      </c>
    </row>
    <row r="11" spans="1:2" ht="15.75">
      <c r="A11" s="9" t="s">
        <v>25</v>
      </c>
      <c r="B11" s="13">
        <v>213</v>
      </c>
    </row>
    <row r="12" spans="1:2" ht="15.75">
      <c r="A12" s="9" t="s">
        <v>30</v>
      </c>
      <c r="B12" s="13">
        <v>482</v>
      </c>
    </row>
    <row r="13" spans="1:2" ht="15.75">
      <c r="A13" s="9" t="s">
        <v>35</v>
      </c>
      <c r="B13" s="13">
        <v>401</v>
      </c>
    </row>
    <row r="14" spans="1:2" ht="15.75">
      <c r="A14" s="10" t="s">
        <v>40</v>
      </c>
      <c r="B14" s="13">
        <v>1329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74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292</v>
      </c>
    </row>
    <row r="10" spans="1:2" ht="15.75">
      <c r="A10" s="9" t="s">
        <v>4</v>
      </c>
      <c r="B10" s="13">
        <v>64</v>
      </c>
    </row>
    <row r="11" spans="1:2" ht="15.75">
      <c r="A11" s="9" t="s">
        <v>14</v>
      </c>
      <c r="B11" s="13">
        <v>220</v>
      </c>
    </row>
    <row r="12" spans="1:2" ht="15.75">
      <c r="A12" s="9" t="s">
        <v>18</v>
      </c>
      <c r="B12" s="13">
        <v>403</v>
      </c>
    </row>
    <row r="13" spans="1:2" ht="15.75">
      <c r="A13" s="9" t="s">
        <v>25</v>
      </c>
      <c r="B13" s="13">
        <v>163</v>
      </c>
    </row>
    <row r="14" spans="1:2" ht="15.75">
      <c r="A14" s="9" t="s">
        <v>30</v>
      </c>
      <c r="B14" s="13">
        <v>390</v>
      </c>
    </row>
    <row r="15" spans="1:2" ht="15.75">
      <c r="A15" s="9" t="s">
        <v>33</v>
      </c>
      <c r="B15" s="13">
        <v>275</v>
      </c>
    </row>
    <row r="16" spans="1:2" ht="15.75">
      <c r="A16" s="9" t="s">
        <v>35</v>
      </c>
      <c r="B16" s="13">
        <v>497</v>
      </c>
    </row>
    <row r="17" spans="1:2" ht="15.75">
      <c r="A17" s="10" t="s">
        <v>40</v>
      </c>
      <c r="B17" s="13">
        <v>2304</v>
      </c>
    </row>
    <row r="22" spans="1:2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73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50</v>
      </c>
    </row>
    <row r="10" spans="1:2" ht="15.75">
      <c r="A10" s="9" t="s">
        <v>18</v>
      </c>
      <c r="B10" s="13">
        <v>168</v>
      </c>
    </row>
    <row r="11" spans="1:2" ht="15.75">
      <c r="A11" s="9" t="s">
        <v>25</v>
      </c>
      <c r="B11" s="13">
        <v>43</v>
      </c>
    </row>
    <row r="12" spans="1:2" ht="15.75">
      <c r="A12" s="9" t="s">
        <v>30</v>
      </c>
      <c r="B12" s="13">
        <v>477</v>
      </c>
    </row>
    <row r="13" spans="1:2" ht="15.75">
      <c r="A13" s="9" t="s">
        <v>35</v>
      </c>
      <c r="B13" s="13">
        <v>384</v>
      </c>
    </row>
    <row r="14" spans="1:2" ht="15.75">
      <c r="A14" s="10" t="s">
        <v>40</v>
      </c>
      <c r="B14" s="13">
        <v>1122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72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1132</v>
      </c>
    </row>
    <row r="10" spans="1:2" ht="15.75">
      <c r="A10" s="9" t="s">
        <v>4</v>
      </c>
      <c r="B10" s="13">
        <v>0</v>
      </c>
    </row>
    <row r="11" spans="1:2" ht="15.75">
      <c r="A11" s="9" t="s">
        <v>14</v>
      </c>
      <c r="B11" s="13">
        <v>897</v>
      </c>
    </row>
    <row r="12" spans="1:2" ht="15.75">
      <c r="A12" s="9" t="s">
        <v>15</v>
      </c>
      <c r="B12" s="13">
        <v>559</v>
      </c>
    </row>
    <row r="13" spans="1:2" ht="15.75">
      <c r="A13" s="9" t="s">
        <v>18</v>
      </c>
      <c r="B13" s="13">
        <v>694</v>
      </c>
    </row>
    <row r="14" spans="1:2" ht="15.75">
      <c r="A14" s="9" t="s">
        <v>23</v>
      </c>
      <c r="B14" s="13">
        <v>35</v>
      </c>
    </row>
    <row r="15" spans="1:2" ht="15.75">
      <c r="A15" s="9" t="s">
        <v>24</v>
      </c>
      <c r="B15" s="13">
        <v>405</v>
      </c>
    </row>
    <row r="16" spans="1:2" ht="15.75">
      <c r="A16" s="9" t="s">
        <v>25</v>
      </c>
      <c r="B16" s="13">
        <v>951</v>
      </c>
    </row>
    <row r="17" spans="1:2" ht="15.75">
      <c r="A17" s="9" t="s">
        <v>30</v>
      </c>
      <c r="B17" s="13">
        <v>1095</v>
      </c>
    </row>
    <row r="18" spans="1:2" ht="15.75">
      <c r="A18" s="9" t="s">
        <v>33</v>
      </c>
      <c r="B18" s="13">
        <v>478</v>
      </c>
    </row>
    <row r="19" spans="1:2" ht="15.75">
      <c r="A19" s="9" t="s">
        <v>35</v>
      </c>
      <c r="B19" s="13">
        <v>1150</v>
      </c>
    </row>
    <row r="20" spans="1:2" ht="15.75">
      <c r="A20" s="10" t="s">
        <v>40</v>
      </c>
      <c r="B20" s="13">
        <v>7396</v>
      </c>
    </row>
    <row r="22" spans="1:2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4"/>
  <sheetViews>
    <sheetView zoomScale="80" zoomScaleNormal="80" workbookViewId="0">
      <pane xSplit="1" ySplit="5" topLeftCell="B6" activePane="bottomRight" state="frozen"/>
      <selection pane="topRight" activeCell="C1" sqref="C1"/>
      <selection pane="bottomLeft" activeCell="A7" sqref="A7"/>
      <selection pane="bottomRight" sqref="A1:B1"/>
    </sheetView>
  </sheetViews>
  <sheetFormatPr defaultRowHeight="15"/>
  <cols>
    <col min="1" max="1" width="89.6640625" style="1" customWidth="1"/>
    <col min="2" max="2" width="49" style="14" customWidth="1"/>
    <col min="3" max="6" width="9.33203125" style="5" customWidth="1"/>
    <col min="7" max="55" width="9.33203125" style="2" customWidth="1"/>
    <col min="56" max="56" width="9.33203125" style="3" customWidth="1"/>
  </cols>
  <sheetData>
    <row r="1" spans="1:2" ht="74.25" customHeight="1">
      <c r="A1" s="49" t="s">
        <v>99</v>
      </c>
      <c r="B1" s="49"/>
    </row>
    <row r="2" spans="1:2" ht="51" customHeight="1">
      <c r="A2" s="51" t="s">
        <v>0</v>
      </c>
      <c r="B2" s="11" t="s">
        <v>98</v>
      </c>
    </row>
    <row r="3" spans="1:2" ht="15" customHeight="1">
      <c r="A3" s="52"/>
      <c r="B3" s="50" t="s">
        <v>1</v>
      </c>
    </row>
    <row r="4" spans="1:2" ht="31.5" customHeight="1">
      <c r="A4" s="53"/>
      <c r="B4" s="50"/>
    </row>
    <row r="5" spans="1:2" ht="15.75">
      <c r="A5" s="8">
        <v>1</v>
      </c>
      <c r="B5" s="6">
        <v>2</v>
      </c>
    </row>
    <row r="6" spans="1:2" ht="15.75">
      <c r="A6" s="9" t="s">
        <v>2</v>
      </c>
      <c r="B6" s="13">
        <v>23688</v>
      </c>
    </row>
    <row r="7" spans="1:2" ht="15.75">
      <c r="A7" s="9" t="s">
        <v>3</v>
      </c>
      <c r="B7" s="13">
        <v>76</v>
      </c>
    </row>
    <row r="8" spans="1:2" ht="15.75">
      <c r="A8" s="9" t="s">
        <v>4</v>
      </c>
      <c r="B8" s="13">
        <v>654</v>
      </c>
    </row>
    <row r="9" spans="1:2" ht="15.75">
      <c r="A9" s="9" t="s">
        <v>5</v>
      </c>
      <c r="B9" s="13">
        <v>1257</v>
      </c>
    </row>
    <row r="10" spans="1:2" ht="15.75">
      <c r="A10" s="9" t="s">
        <v>6</v>
      </c>
      <c r="B10" s="13">
        <v>506</v>
      </c>
    </row>
    <row r="11" spans="1:2" ht="15.75">
      <c r="A11" s="9" t="s">
        <v>7</v>
      </c>
      <c r="B11" s="13">
        <v>908</v>
      </c>
    </row>
    <row r="12" spans="1:2" ht="15.75">
      <c r="A12" s="9" t="s">
        <v>8</v>
      </c>
      <c r="B12" s="13">
        <v>1668</v>
      </c>
    </row>
    <row r="13" spans="1:2" ht="15.75">
      <c r="A13" s="9" t="s">
        <v>9</v>
      </c>
      <c r="B13" s="13">
        <v>359</v>
      </c>
    </row>
    <row r="14" spans="1:2" ht="15.75">
      <c r="A14" s="9" t="s">
        <v>10</v>
      </c>
      <c r="B14" s="13">
        <v>659</v>
      </c>
    </row>
    <row r="15" spans="1:2" ht="15.75">
      <c r="A15" s="9" t="s">
        <v>11</v>
      </c>
      <c r="B15" s="13">
        <v>913</v>
      </c>
    </row>
    <row r="16" spans="1:2" ht="15.75">
      <c r="A16" s="9" t="s">
        <v>12</v>
      </c>
      <c r="B16" s="13">
        <v>2673</v>
      </c>
    </row>
    <row r="17" spans="1:2" ht="15.75">
      <c r="A17" s="9" t="s">
        <v>13</v>
      </c>
      <c r="B17" s="13">
        <v>437</v>
      </c>
    </row>
    <row r="18" spans="1:2" ht="15.75">
      <c r="A18" s="9" t="s">
        <v>14</v>
      </c>
      <c r="B18" s="13">
        <v>18616</v>
      </c>
    </row>
    <row r="19" spans="1:2" ht="15.75">
      <c r="A19" s="9" t="s">
        <v>15</v>
      </c>
      <c r="B19" s="13">
        <v>7164</v>
      </c>
    </row>
    <row r="20" spans="1:2" ht="15.75">
      <c r="A20" s="9" t="s">
        <v>16</v>
      </c>
      <c r="B20" s="13">
        <v>855</v>
      </c>
    </row>
    <row r="21" spans="1:2" ht="15.75">
      <c r="A21" s="9" t="s">
        <v>17</v>
      </c>
      <c r="B21" s="13">
        <v>4634</v>
      </c>
    </row>
    <row r="22" spans="1:2" ht="15.75">
      <c r="A22" s="9" t="s">
        <v>18</v>
      </c>
      <c r="B22" s="13">
        <v>14159</v>
      </c>
    </row>
    <row r="23" spans="1:2" ht="15.75">
      <c r="A23" s="9" t="s">
        <v>19</v>
      </c>
      <c r="B23" s="13">
        <v>2485</v>
      </c>
    </row>
    <row r="24" spans="1:2" ht="15.75">
      <c r="A24" s="9" t="s">
        <v>20</v>
      </c>
      <c r="B24" s="13">
        <v>2768</v>
      </c>
    </row>
    <row r="25" spans="1:2" ht="15.75">
      <c r="A25" s="9" t="s">
        <v>21</v>
      </c>
      <c r="B25" s="13">
        <v>1284</v>
      </c>
    </row>
    <row r="26" spans="1:2" ht="15.75">
      <c r="A26" s="9" t="s">
        <v>22</v>
      </c>
      <c r="B26" s="13">
        <v>11451</v>
      </c>
    </row>
    <row r="27" spans="1:2" ht="15.75">
      <c r="A27" s="9" t="s">
        <v>23</v>
      </c>
      <c r="B27" s="13">
        <v>5147</v>
      </c>
    </row>
    <row r="28" spans="1:2" ht="15.75">
      <c r="A28" s="9" t="s">
        <v>24</v>
      </c>
      <c r="B28" s="13">
        <v>5986</v>
      </c>
    </row>
    <row r="29" spans="1:2" ht="15.75">
      <c r="A29" s="9" t="s">
        <v>25</v>
      </c>
      <c r="B29" s="13">
        <v>12281</v>
      </c>
    </row>
    <row r="30" spans="1:2" ht="15.75">
      <c r="A30" s="9" t="s">
        <v>26</v>
      </c>
      <c r="B30" s="13">
        <v>4289</v>
      </c>
    </row>
    <row r="31" spans="1:2" ht="15.75">
      <c r="A31" s="9" t="s">
        <v>27</v>
      </c>
      <c r="B31" s="13">
        <v>568</v>
      </c>
    </row>
    <row r="32" spans="1:2" ht="15.75">
      <c r="A32" s="9" t="s">
        <v>28</v>
      </c>
      <c r="B32" s="13">
        <v>1435</v>
      </c>
    </row>
    <row r="33" spans="1:2" ht="15.75">
      <c r="A33" s="9" t="s">
        <v>29</v>
      </c>
      <c r="B33" s="13">
        <v>2604</v>
      </c>
    </row>
    <row r="34" spans="1:2" ht="15.75">
      <c r="A34" s="9" t="s">
        <v>30</v>
      </c>
      <c r="B34" s="13">
        <v>16775</v>
      </c>
    </row>
    <row r="35" spans="1:2" ht="15.75">
      <c r="A35" s="9" t="s">
        <v>31</v>
      </c>
      <c r="B35" s="13">
        <v>330</v>
      </c>
    </row>
    <row r="36" spans="1:2" ht="15.75">
      <c r="A36" s="9" t="s">
        <v>32</v>
      </c>
      <c r="B36" s="13">
        <v>210</v>
      </c>
    </row>
    <row r="37" spans="1:2" ht="15.75">
      <c r="A37" s="9" t="s">
        <v>33</v>
      </c>
      <c r="B37" s="13">
        <v>10963</v>
      </c>
    </row>
    <row r="38" spans="1:2" ht="15.75">
      <c r="A38" s="9" t="s">
        <v>34</v>
      </c>
      <c r="B38" s="13">
        <v>4726</v>
      </c>
    </row>
    <row r="39" spans="1:2" ht="15.75">
      <c r="A39" s="9" t="s">
        <v>35</v>
      </c>
      <c r="B39" s="13">
        <v>16179</v>
      </c>
    </row>
    <row r="40" spans="1:2" ht="15.75">
      <c r="A40" s="9" t="s">
        <v>36</v>
      </c>
      <c r="B40" s="13">
        <v>5313</v>
      </c>
    </row>
    <row r="41" spans="1:2" ht="15.75">
      <c r="A41" s="9" t="s">
        <v>37</v>
      </c>
      <c r="B41" s="13">
        <v>529</v>
      </c>
    </row>
    <row r="42" spans="1:2" ht="15.75">
      <c r="A42" s="9" t="s">
        <v>38</v>
      </c>
      <c r="B42" s="13">
        <v>747</v>
      </c>
    </row>
    <row r="43" spans="1:2" ht="15.75">
      <c r="A43" s="9" t="s">
        <v>39</v>
      </c>
      <c r="B43" s="13">
        <v>1512</v>
      </c>
    </row>
    <row r="44" spans="1:2" ht="15.75">
      <c r="A44" s="10" t="s">
        <v>40</v>
      </c>
      <c r="B44" s="13">
        <f>SUM(B$6:B43)</f>
        <v>186808</v>
      </c>
    </row>
  </sheetData>
  <mergeCells count="3">
    <mergeCell ref="A1:B1"/>
    <mergeCell ref="B3:B4"/>
    <mergeCell ref="A2:A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71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249</v>
      </c>
    </row>
    <row r="10" spans="1:2" ht="15.75">
      <c r="A10" s="9" t="s">
        <v>14</v>
      </c>
      <c r="B10" s="13">
        <v>243</v>
      </c>
    </row>
    <row r="11" spans="1:2" ht="15.75">
      <c r="A11" s="9" t="s">
        <v>18</v>
      </c>
      <c r="B11" s="13">
        <v>181</v>
      </c>
    </row>
    <row r="12" spans="1:2" ht="15.75">
      <c r="A12" s="9" t="s">
        <v>25</v>
      </c>
      <c r="B12" s="13">
        <v>228</v>
      </c>
    </row>
    <row r="13" spans="1:2" ht="15.75">
      <c r="A13" s="9" t="s">
        <v>30</v>
      </c>
      <c r="B13" s="13">
        <v>559</v>
      </c>
    </row>
    <row r="14" spans="1:2" ht="15.75">
      <c r="A14" s="9" t="s">
        <v>35</v>
      </c>
      <c r="B14" s="13">
        <v>646</v>
      </c>
    </row>
    <row r="15" spans="1:2" ht="15.75">
      <c r="A15" s="10" t="s">
        <v>40</v>
      </c>
      <c r="B15" s="13">
        <v>2106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70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118</v>
      </c>
    </row>
    <row r="10" spans="1:2" ht="15.75">
      <c r="A10" s="9" t="s">
        <v>18</v>
      </c>
      <c r="B10" s="13">
        <v>142</v>
      </c>
    </row>
    <row r="11" spans="1:2" ht="15.75">
      <c r="A11" s="9" t="s">
        <v>25</v>
      </c>
      <c r="B11" s="13">
        <v>19</v>
      </c>
    </row>
    <row r="12" spans="1:2" ht="15.75">
      <c r="A12" s="9" t="s">
        <v>30</v>
      </c>
      <c r="B12" s="13">
        <v>442</v>
      </c>
    </row>
    <row r="13" spans="1:2" ht="15.75">
      <c r="A13" s="9" t="s">
        <v>35</v>
      </c>
      <c r="B13" s="13">
        <v>334</v>
      </c>
    </row>
    <row r="14" spans="1:2" ht="15.75">
      <c r="A14" s="10" t="s">
        <v>40</v>
      </c>
      <c r="B14" s="13">
        <v>1055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69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30</v>
      </c>
      <c r="B9" s="13">
        <v>1218</v>
      </c>
    </row>
    <row r="10" spans="1:2" ht="15.75">
      <c r="A10" s="10" t="s">
        <v>40</v>
      </c>
      <c r="B10" s="13">
        <v>1218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68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263</v>
      </c>
    </row>
    <row r="10" spans="1:2" ht="15.75">
      <c r="A10" s="9" t="s">
        <v>14</v>
      </c>
      <c r="B10" s="13">
        <v>310</v>
      </c>
    </row>
    <row r="11" spans="1:2" ht="15.75">
      <c r="A11" s="9" t="s">
        <v>18</v>
      </c>
      <c r="B11" s="13">
        <v>414</v>
      </c>
    </row>
    <row r="12" spans="1:2" ht="15.75">
      <c r="A12" s="9" t="s">
        <v>25</v>
      </c>
      <c r="B12" s="13">
        <v>178</v>
      </c>
    </row>
    <row r="13" spans="1:2" ht="15.75">
      <c r="A13" s="9" t="s">
        <v>30</v>
      </c>
      <c r="B13" s="13">
        <v>561</v>
      </c>
    </row>
    <row r="14" spans="1:2" ht="15.75">
      <c r="A14" s="9" t="s">
        <v>35</v>
      </c>
      <c r="B14" s="13">
        <v>790</v>
      </c>
    </row>
    <row r="15" spans="1:2" ht="15.75">
      <c r="A15" s="9" t="s">
        <v>36</v>
      </c>
      <c r="B15" s="13">
        <v>4</v>
      </c>
    </row>
    <row r="16" spans="1:2" ht="15.75">
      <c r="A16" s="10" t="s">
        <v>40</v>
      </c>
      <c r="B16" s="13">
        <v>2520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67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91</v>
      </c>
    </row>
    <row r="10" spans="1:2" ht="15.75">
      <c r="A10" s="9" t="s">
        <v>14</v>
      </c>
      <c r="B10" s="13">
        <v>243</v>
      </c>
    </row>
    <row r="11" spans="1:2" ht="15.75">
      <c r="A11" s="9" t="s">
        <v>18</v>
      </c>
      <c r="B11" s="13">
        <v>527</v>
      </c>
    </row>
    <row r="12" spans="1:2" ht="15.75">
      <c r="A12" s="9" t="s">
        <v>25</v>
      </c>
      <c r="B12" s="13">
        <v>335</v>
      </c>
    </row>
    <row r="13" spans="1:2" ht="15.75">
      <c r="A13" s="9" t="s">
        <v>30</v>
      </c>
      <c r="B13" s="13">
        <v>1304</v>
      </c>
    </row>
    <row r="14" spans="1:2" ht="15.75">
      <c r="A14" s="9" t="s">
        <v>33</v>
      </c>
      <c r="B14" s="13">
        <v>65</v>
      </c>
    </row>
    <row r="15" spans="1:2" ht="15.75">
      <c r="A15" s="9" t="s">
        <v>35</v>
      </c>
      <c r="B15" s="13">
        <v>860</v>
      </c>
    </row>
    <row r="16" spans="1:2" ht="15.75">
      <c r="A16" s="10" t="s">
        <v>40</v>
      </c>
      <c r="B16" s="13">
        <v>3425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66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18</v>
      </c>
      <c r="B9" s="13">
        <v>354</v>
      </c>
    </row>
    <row r="10" spans="1:2" ht="15.75">
      <c r="A10" s="9" t="s">
        <v>25</v>
      </c>
      <c r="B10" s="13">
        <v>129</v>
      </c>
    </row>
    <row r="11" spans="1:2" ht="15.75">
      <c r="A11" s="9" t="s">
        <v>30</v>
      </c>
      <c r="B11" s="13">
        <v>426</v>
      </c>
    </row>
    <row r="12" spans="1:2" ht="15.75">
      <c r="A12" s="9" t="s">
        <v>33</v>
      </c>
      <c r="B12" s="13">
        <v>183</v>
      </c>
    </row>
    <row r="13" spans="1:2" ht="15.75">
      <c r="A13" s="9" t="s">
        <v>35</v>
      </c>
      <c r="B13" s="13">
        <v>515</v>
      </c>
    </row>
    <row r="14" spans="1:2" ht="15.75">
      <c r="A14" s="10" t="s">
        <v>40</v>
      </c>
      <c r="B14" s="13">
        <v>1607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65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46</v>
      </c>
    </row>
    <row r="10" spans="1:2" ht="15.75">
      <c r="A10" s="9" t="s">
        <v>25</v>
      </c>
      <c r="B10" s="13">
        <v>131</v>
      </c>
    </row>
    <row r="11" spans="1:2" ht="15.75">
      <c r="A11" s="9" t="s">
        <v>30</v>
      </c>
      <c r="B11" s="13">
        <v>570</v>
      </c>
    </row>
    <row r="12" spans="1:2" ht="15.75">
      <c r="A12" s="9" t="s">
        <v>35</v>
      </c>
      <c r="B12" s="13">
        <v>355</v>
      </c>
    </row>
    <row r="13" spans="1:2" ht="15.75">
      <c r="A13" s="10" t="s">
        <v>40</v>
      </c>
      <c r="B13" s="13">
        <v>1102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64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400</v>
      </c>
    </row>
    <row r="10" spans="1:2" ht="15.75">
      <c r="A10" s="9" t="s">
        <v>14</v>
      </c>
      <c r="B10" s="13">
        <v>228</v>
      </c>
    </row>
    <row r="11" spans="1:2" ht="15.75">
      <c r="A11" s="9" t="s">
        <v>18</v>
      </c>
      <c r="B11" s="13">
        <v>259</v>
      </c>
    </row>
    <row r="12" spans="1:2" ht="15.75">
      <c r="A12" s="9" t="s">
        <v>25</v>
      </c>
      <c r="B12" s="13">
        <v>239</v>
      </c>
    </row>
    <row r="13" spans="1:2" ht="15.75">
      <c r="A13" s="9" t="s">
        <v>30</v>
      </c>
      <c r="B13" s="13">
        <v>666</v>
      </c>
    </row>
    <row r="14" spans="1:2" ht="15.75">
      <c r="A14" s="9" t="s">
        <v>33</v>
      </c>
      <c r="B14" s="13">
        <v>148</v>
      </c>
    </row>
    <row r="15" spans="1:2" ht="15.75">
      <c r="A15" s="9" t="s">
        <v>35</v>
      </c>
      <c r="B15" s="13">
        <v>310</v>
      </c>
    </row>
    <row r="16" spans="1:2" ht="15.75">
      <c r="A16" s="10" t="s">
        <v>40</v>
      </c>
      <c r="B16" s="13">
        <v>2250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63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31</v>
      </c>
    </row>
    <row r="10" spans="1:2" ht="15.75">
      <c r="A10" s="9" t="s">
        <v>18</v>
      </c>
      <c r="B10" s="13">
        <v>212</v>
      </c>
    </row>
    <row r="11" spans="1:2" ht="15.75">
      <c r="A11" s="9" t="s">
        <v>25</v>
      </c>
      <c r="B11" s="13">
        <v>84</v>
      </c>
    </row>
    <row r="12" spans="1:2" ht="15.75">
      <c r="A12" s="9" t="s">
        <v>30</v>
      </c>
      <c r="B12" s="13">
        <v>608</v>
      </c>
    </row>
    <row r="13" spans="1:2" ht="15.75">
      <c r="A13" s="10" t="s">
        <v>40</v>
      </c>
      <c r="B13" s="13">
        <v>935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62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454</v>
      </c>
    </row>
    <row r="10" spans="1:2" ht="15.75">
      <c r="A10" s="9" t="s">
        <v>18</v>
      </c>
      <c r="B10" s="13">
        <v>211</v>
      </c>
    </row>
    <row r="11" spans="1:2" ht="15.75">
      <c r="A11" s="9" t="s">
        <v>25</v>
      </c>
      <c r="B11" s="13">
        <v>82</v>
      </c>
    </row>
    <row r="12" spans="1:2" ht="15.75">
      <c r="A12" s="9" t="s">
        <v>30</v>
      </c>
      <c r="B12" s="13">
        <v>546</v>
      </c>
    </row>
    <row r="13" spans="1:2" ht="15.75">
      <c r="A13" s="9" t="s">
        <v>33</v>
      </c>
      <c r="B13" s="13">
        <v>183</v>
      </c>
    </row>
    <row r="14" spans="1:2" ht="15.75">
      <c r="A14" s="9" t="s">
        <v>34</v>
      </c>
      <c r="B14" s="13">
        <v>324</v>
      </c>
    </row>
    <row r="15" spans="1:2" ht="15.75">
      <c r="A15" s="9" t="s">
        <v>35</v>
      </c>
      <c r="B15" s="13">
        <v>601</v>
      </c>
    </row>
    <row r="16" spans="1:2" ht="15.75">
      <c r="A16" s="10" t="s">
        <v>40</v>
      </c>
      <c r="B16" s="13">
        <v>2401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9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97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6281</v>
      </c>
    </row>
    <row r="10" spans="1:2" ht="15.75">
      <c r="A10" s="9" t="s">
        <v>4</v>
      </c>
      <c r="B10" s="13">
        <v>119</v>
      </c>
    </row>
    <row r="11" spans="1:2" ht="15.75">
      <c r="A11" s="9" t="s">
        <v>5</v>
      </c>
      <c r="B11" s="13">
        <v>645</v>
      </c>
    </row>
    <row r="12" spans="1:2" ht="15.75">
      <c r="A12" s="9" t="s">
        <v>6</v>
      </c>
      <c r="B12" s="13">
        <v>50</v>
      </c>
    </row>
    <row r="13" spans="1:2" ht="15.75">
      <c r="A13" s="9" t="s">
        <v>15</v>
      </c>
      <c r="B13" s="13">
        <v>1320</v>
      </c>
    </row>
    <row r="14" spans="1:2" ht="15.75">
      <c r="A14" s="9" t="s">
        <v>18</v>
      </c>
      <c r="B14" s="13">
        <v>1713</v>
      </c>
    </row>
    <row r="15" spans="1:2" ht="15.75">
      <c r="A15" s="9" t="s">
        <v>19</v>
      </c>
      <c r="B15" s="13">
        <v>976</v>
      </c>
    </row>
    <row r="16" spans="1:2" ht="15.75">
      <c r="A16" s="9" t="s">
        <v>20</v>
      </c>
      <c r="B16" s="13">
        <v>882</v>
      </c>
    </row>
    <row r="17" spans="1:2" ht="15.75">
      <c r="A17" s="9" t="s">
        <v>21</v>
      </c>
      <c r="B17" s="13">
        <v>594</v>
      </c>
    </row>
    <row r="18" spans="1:2" ht="15.75">
      <c r="A18" s="9" t="s">
        <v>22</v>
      </c>
      <c r="B18" s="13">
        <v>1021</v>
      </c>
    </row>
    <row r="19" spans="1:2" ht="15.75">
      <c r="A19" s="9" t="s">
        <v>23</v>
      </c>
      <c r="B19" s="13">
        <v>1352</v>
      </c>
    </row>
    <row r="20" spans="1:2" ht="15.75">
      <c r="A20" s="9" t="s">
        <v>26</v>
      </c>
      <c r="B20" s="13">
        <v>694</v>
      </c>
    </row>
    <row r="21" spans="1:2" ht="15.75">
      <c r="A21" s="9" t="s">
        <v>28</v>
      </c>
      <c r="B21" s="13">
        <v>1048</v>
      </c>
    </row>
    <row r="22" spans="1:2" ht="15.75">
      <c r="A22" s="9" t="s">
        <v>29</v>
      </c>
      <c r="B22" s="13">
        <v>1135</v>
      </c>
    </row>
    <row r="23" spans="1:2" ht="15.75">
      <c r="A23" s="9" t="s">
        <v>33</v>
      </c>
      <c r="B23" s="13">
        <v>1626</v>
      </c>
    </row>
    <row r="24" spans="1:2" ht="15.75">
      <c r="A24" s="9" t="s">
        <v>34</v>
      </c>
      <c r="B24" s="13">
        <v>1105</v>
      </c>
    </row>
    <row r="25" spans="1:2" ht="15.75">
      <c r="A25" s="9" t="s">
        <v>35</v>
      </c>
      <c r="B25" s="13">
        <v>207</v>
      </c>
    </row>
    <row r="26" spans="1:2" ht="15.75">
      <c r="A26" s="9" t="s">
        <v>36</v>
      </c>
      <c r="B26" s="13">
        <v>1915</v>
      </c>
    </row>
    <row r="27" spans="1:2" ht="15.75">
      <c r="A27" s="9" t="s">
        <v>38</v>
      </c>
      <c r="B27" s="13">
        <v>747</v>
      </c>
    </row>
    <row r="28" spans="1:2" ht="15.75">
      <c r="A28" s="9" t="s">
        <v>39</v>
      </c>
      <c r="B28" s="13">
        <v>733</v>
      </c>
    </row>
    <row r="29" spans="1:2" ht="15.75">
      <c r="A29" s="10" t="s">
        <v>40</v>
      </c>
      <c r="B29" s="13">
        <v>24163</v>
      </c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61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73</v>
      </c>
    </row>
    <row r="10" spans="1:2" ht="15.75">
      <c r="A10" s="9" t="s">
        <v>18</v>
      </c>
      <c r="B10" s="13">
        <v>200</v>
      </c>
    </row>
    <row r="11" spans="1:2" ht="15.75">
      <c r="A11" s="9" t="s">
        <v>25</v>
      </c>
      <c r="B11" s="13">
        <v>69</v>
      </c>
    </row>
    <row r="12" spans="1:2" ht="15.75">
      <c r="A12" s="9" t="s">
        <v>30</v>
      </c>
      <c r="B12" s="13">
        <v>518</v>
      </c>
    </row>
    <row r="13" spans="1:2" ht="15.75">
      <c r="A13" s="9" t="s">
        <v>35</v>
      </c>
      <c r="B13" s="13">
        <v>332</v>
      </c>
    </row>
    <row r="14" spans="1:2" ht="15.75">
      <c r="A14" s="10" t="s">
        <v>40</v>
      </c>
      <c r="B14" s="13">
        <v>1192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E30" sqref="E30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60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327</v>
      </c>
    </row>
    <row r="10" spans="1:2" ht="15.75">
      <c r="A10" s="9" t="s">
        <v>14</v>
      </c>
      <c r="B10" s="13">
        <v>397</v>
      </c>
    </row>
    <row r="11" spans="1:2" ht="15.75">
      <c r="A11" s="9" t="s">
        <v>15</v>
      </c>
      <c r="B11" s="13">
        <v>202</v>
      </c>
    </row>
    <row r="12" spans="1:2" ht="15.75">
      <c r="A12" s="9" t="s">
        <v>18</v>
      </c>
      <c r="B12" s="13">
        <v>463</v>
      </c>
    </row>
    <row r="13" spans="1:2" ht="15.75">
      <c r="A13" s="9" t="s">
        <v>25</v>
      </c>
      <c r="B13" s="13">
        <v>423</v>
      </c>
    </row>
    <row r="14" spans="1:2" ht="15.75">
      <c r="A14" s="9" t="s">
        <v>30</v>
      </c>
      <c r="B14" s="13">
        <v>855</v>
      </c>
    </row>
    <row r="15" spans="1:2" ht="15.75">
      <c r="A15" s="9" t="s">
        <v>33</v>
      </c>
      <c r="B15" s="13">
        <v>278</v>
      </c>
    </row>
    <row r="16" spans="1:2" ht="15.75">
      <c r="A16" s="9" t="s">
        <v>35</v>
      </c>
      <c r="B16" s="13">
        <v>497</v>
      </c>
    </row>
    <row r="17" spans="1:2" ht="15.75">
      <c r="A17" s="10" t="s">
        <v>40</v>
      </c>
      <c r="B17" s="13">
        <v>3442</v>
      </c>
    </row>
    <row r="22" spans="1:2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59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64</v>
      </c>
    </row>
    <row r="10" spans="1:2" ht="15.75">
      <c r="A10" s="9" t="s">
        <v>18</v>
      </c>
      <c r="B10" s="13">
        <v>95</v>
      </c>
    </row>
    <row r="11" spans="1:2" ht="15.75">
      <c r="A11" s="9" t="s">
        <v>25</v>
      </c>
      <c r="B11" s="13">
        <v>172</v>
      </c>
    </row>
    <row r="12" spans="1:2" ht="15.75">
      <c r="A12" s="9" t="s">
        <v>30</v>
      </c>
      <c r="B12" s="13">
        <v>581</v>
      </c>
    </row>
    <row r="13" spans="1:2" ht="15.75">
      <c r="A13" s="9" t="s">
        <v>35</v>
      </c>
      <c r="B13" s="13">
        <v>389</v>
      </c>
    </row>
    <row r="14" spans="1:2" ht="15.75">
      <c r="A14" s="10" t="s">
        <v>40</v>
      </c>
      <c r="B14" s="13">
        <v>1301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58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91</v>
      </c>
    </row>
    <row r="10" spans="1:2" ht="15.75">
      <c r="A10" s="9" t="s">
        <v>12</v>
      </c>
      <c r="B10" s="13">
        <v>5</v>
      </c>
    </row>
    <row r="11" spans="1:2" ht="15.75">
      <c r="A11" s="9" t="s">
        <v>14</v>
      </c>
      <c r="B11" s="13">
        <v>123</v>
      </c>
    </row>
    <row r="12" spans="1:2" ht="15.75">
      <c r="A12" s="9" t="s">
        <v>18</v>
      </c>
      <c r="B12" s="13">
        <v>156</v>
      </c>
    </row>
    <row r="13" spans="1:2" ht="15.75">
      <c r="A13" s="9" t="s">
        <v>25</v>
      </c>
      <c r="B13" s="13">
        <v>94</v>
      </c>
    </row>
    <row r="14" spans="1:2" ht="15.75">
      <c r="A14" s="9" t="s">
        <v>30</v>
      </c>
      <c r="B14" s="13">
        <v>508</v>
      </c>
    </row>
    <row r="15" spans="1:2" ht="15.75">
      <c r="A15" s="9" t="s">
        <v>35</v>
      </c>
      <c r="B15" s="13">
        <v>493</v>
      </c>
    </row>
    <row r="16" spans="1:2" ht="15.75">
      <c r="A16" s="10" t="s">
        <v>40</v>
      </c>
      <c r="B16" s="13">
        <v>1470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57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615</v>
      </c>
    </row>
    <row r="10" spans="1:2" ht="15.75">
      <c r="A10" s="9" t="s">
        <v>14</v>
      </c>
      <c r="B10" s="13">
        <v>415</v>
      </c>
    </row>
    <row r="11" spans="1:2" ht="15.75">
      <c r="A11" s="9" t="s">
        <v>15</v>
      </c>
      <c r="B11" s="13">
        <v>295</v>
      </c>
    </row>
    <row r="12" spans="1:2" ht="15.75">
      <c r="A12" s="9" t="s">
        <v>18</v>
      </c>
      <c r="B12" s="13">
        <v>511</v>
      </c>
    </row>
    <row r="13" spans="1:2" ht="15.75">
      <c r="A13" s="9" t="s">
        <v>25</v>
      </c>
      <c r="B13" s="13">
        <v>408</v>
      </c>
    </row>
    <row r="14" spans="1:2" ht="15.75">
      <c r="A14" s="9" t="s">
        <v>30</v>
      </c>
      <c r="B14" s="13">
        <v>428</v>
      </c>
    </row>
    <row r="15" spans="1:2" ht="15.75">
      <c r="A15" s="9" t="s">
        <v>33</v>
      </c>
      <c r="B15" s="13">
        <v>512</v>
      </c>
    </row>
    <row r="16" spans="1:2" ht="15.75">
      <c r="A16" s="9" t="s">
        <v>35</v>
      </c>
      <c r="B16" s="13">
        <v>765</v>
      </c>
    </row>
    <row r="17" spans="1:2" ht="15.75">
      <c r="A17" s="10" t="s">
        <v>40</v>
      </c>
      <c r="B17" s="13">
        <v>3949</v>
      </c>
    </row>
    <row r="22" spans="1:2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56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21</v>
      </c>
    </row>
    <row r="10" spans="1:2" ht="15.75">
      <c r="A10" s="9" t="s">
        <v>18</v>
      </c>
      <c r="B10" s="13">
        <v>186</v>
      </c>
    </row>
    <row r="11" spans="1:2" ht="15.75">
      <c r="A11" s="9" t="s">
        <v>25</v>
      </c>
      <c r="B11" s="13">
        <v>16</v>
      </c>
    </row>
    <row r="12" spans="1:2" ht="15.75">
      <c r="A12" s="9" t="s">
        <v>30</v>
      </c>
      <c r="B12" s="13">
        <v>516</v>
      </c>
    </row>
    <row r="13" spans="1:2" ht="15.75">
      <c r="A13" s="9" t="s">
        <v>35</v>
      </c>
      <c r="B13" s="13">
        <v>381</v>
      </c>
    </row>
    <row r="14" spans="1:2" ht="15.75">
      <c r="A14" s="10" t="s">
        <v>40</v>
      </c>
      <c r="B14" s="13">
        <v>1120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55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182</v>
      </c>
    </row>
    <row r="10" spans="1:2" ht="15.75">
      <c r="A10" s="9" t="s">
        <v>18</v>
      </c>
      <c r="B10" s="13">
        <v>369</v>
      </c>
    </row>
    <row r="11" spans="1:2" ht="15.75">
      <c r="A11" s="9" t="s">
        <v>25</v>
      </c>
      <c r="B11" s="13">
        <v>225</v>
      </c>
    </row>
    <row r="12" spans="1:2" ht="15.75">
      <c r="A12" s="9" t="s">
        <v>30</v>
      </c>
      <c r="B12" s="13">
        <v>555</v>
      </c>
    </row>
    <row r="13" spans="1:2" ht="15.75">
      <c r="A13" s="9" t="s">
        <v>33</v>
      </c>
      <c r="B13" s="13">
        <v>163</v>
      </c>
    </row>
    <row r="14" spans="1:2" ht="15.75">
      <c r="A14" s="9" t="s">
        <v>35</v>
      </c>
      <c r="B14" s="13">
        <v>520</v>
      </c>
    </row>
    <row r="15" spans="1:2" ht="15.75">
      <c r="A15" s="10" t="s">
        <v>40</v>
      </c>
      <c r="B15" s="13">
        <v>2014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54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135</v>
      </c>
    </row>
    <row r="10" spans="1:2" ht="15.75">
      <c r="A10" s="9" t="s">
        <v>18</v>
      </c>
      <c r="B10" s="13">
        <v>160</v>
      </c>
    </row>
    <row r="11" spans="1:2" ht="15.75">
      <c r="A11" s="9" t="s">
        <v>30</v>
      </c>
      <c r="B11" s="13">
        <v>437</v>
      </c>
    </row>
    <row r="12" spans="1:2" ht="15.75">
      <c r="A12" s="9" t="s">
        <v>33</v>
      </c>
      <c r="B12" s="13">
        <v>132</v>
      </c>
    </row>
    <row r="13" spans="1:2" ht="15.75">
      <c r="A13" s="9" t="s">
        <v>35</v>
      </c>
      <c r="B13" s="13">
        <v>421</v>
      </c>
    </row>
    <row r="14" spans="1:2" ht="15.75">
      <c r="A14" s="10" t="s">
        <v>40</v>
      </c>
      <c r="B14" s="13">
        <v>1285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53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389</v>
      </c>
    </row>
    <row r="10" spans="1:2" ht="15.75">
      <c r="A10" s="9" t="s">
        <v>18</v>
      </c>
      <c r="B10" s="13">
        <v>36</v>
      </c>
    </row>
    <row r="11" spans="1:2" ht="15.75">
      <c r="A11" s="9" t="s">
        <v>25</v>
      </c>
      <c r="B11" s="13">
        <v>189</v>
      </c>
    </row>
    <row r="12" spans="1:2" ht="15.75">
      <c r="A12" s="9" t="s">
        <v>30</v>
      </c>
      <c r="B12" s="13">
        <v>518</v>
      </c>
    </row>
    <row r="13" spans="1:2" ht="15.75">
      <c r="A13" s="9" t="s">
        <v>35</v>
      </c>
      <c r="B13" s="13">
        <v>468</v>
      </c>
    </row>
    <row r="14" spans="1:2" ht="15.75">
      <c r="A14" s="10" t="s">
        <v>40</v>
      </c>
      <c r="B14" s="13">
        <v>1600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52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89</v>
      </c>
    </row>
    <row r="10" spans="1:2" ht="15.75">
      <c r="A10" s="9" t="s">
        <v>14</v>
      </c>
      <c r="B10" s="13">
        <v>723</v>
      </c>
    </row>
    <row r="11" spans="1:2" ht="15.75">
      <c r="A11" s="9" t="s">
        <v>18</v>
      </c>
      <c r="B11" s="13">
        <v>475</v>
      </c>
    </row>
    <row r="12" spans="1:2" ht="15.75">
      <c r="A12" s="9" t="s">
        <v>25</v>
      </c>
      <c r="B12" s="13">
        <v>206</v>
      </c>
    </row>
    <row r="13" spans="1:2" ht="15.75">
      <c r="A13" s="9" t="s">
        <v>30</v>
      </c>
      <c r="B13" s="13">
        <v>931</v>
      </c>
    </row>
    <row r="14" spans="1:2" ht="15.75">
      <c r="A14" s="9" t="s">
        <v>33</v>
      </c>
      <c r="B14" s="13">
        <v>689</v>
      </c>
    </row>
    <row r="15" spans="1:2" ht="15.75">
      <c r="A15" s="9" t="s">
        <v>35</v>
      </c>
      <c r="B15" s="13">
        <v>682</v>
      </c>
    </row>
    <row r="16" spans="1:2" ht="15.75">
      <c r="A16" s="10" t="s">
        <v>40</v>
      </c>
      <c r="B16" s="13">
        <v>3795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96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24</v>
      </c>
      <c r="B9" s="13">
        <v>4558</v>
      </c>
    </row>
    <row r="10" spans="1:2" ht="15.75">
      <c r="A10" s="10" t="s">
        <v>40</v>
      </c>
      <c r="B10" s="13">
        <v>4558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51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24</v>
      </c>
      <c r="B9" s="13">
        <v>699</v>
      </c>
    </row>
    <row r="10" spans="1:2" ht="15.75">
      <c r="A10" s="10" t="s">
        <v>40</v>
      </c>
      <c r="B10" s="13">
        <v>699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31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95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29</v>
      </c>
    </row>
    <row r="10" spans="1:2" ht="15.75">
      <c r="A10" s="9" t="s">
        <v>4</v>
      </c>
      <c r="B10" s="13">
        <v>39</v>
      </c>
    </row>
    <row r="11" spans="1:2" ht="15.75">
      <c r="A11" s="9" t="s">
        <v>5</v>
      </c>
      <c r="B11" s="13">
        <v>95</v>
      </c>
    </row>
    <row r="12" spans="1:2" ht="15.75">
      <c r="A12" s="9" t="s">
        <v>6</v>
      </c>
      <c r="B12" s="13">
        <v>69</v>
      </c>
    </row>
    <row r="13" spans="1:2" ht="15.75">
      <c r="A13" s="9" t="s">
        <v>8</v>
      </c>
      <c r="B13" s="13">
        <v>0</v>
      </c>
    </row>
    <row r="14" spans="1:2" ht="15.75">
      <c r="A14" s="9" t="s">
        <v>9</v>
      </c>
      <c r="B14" s="13">
        <v>70</v>
      </c>
    </row>
    <row r="15" spans="1:2" ht="15.75">
      <c r="A15" s="9" t="s">
        <v>10</v>
      </c>
      <c r="B15" s="13">
        <v>172</v>
      </c>
    </row>
    <row r="16" spans="1:2" ht="15.75">
      <c r="A16" s="9" t="s">
        <v>11</v>
      </c>
      <c r="B16" s="13">
        <v>232</v>
      </c>
    </row>
    <row r="17" spans="1:2" ht="15.75">
      <c r="A17" s="9" t="s">
        <v>12</v>
      </c>
      <c r="B17" s="13">
        <v>647</v>
      </c>
    </row>
    <row r="18" spans="1:2" ht="15.75">
      <c r="A18" s="9" t="s">
        <v>13</v>
      </c>
      <c r="B18" s="13">
        <v>135</v>
      </c>
    </row>
    <row r="19" spans="1:2" ht="15.75">
      <c r="A19" s="9" t="s">
        <v>14</v>
      </c>
      <c r="B19" s="13">
        <v>676</v>
      </c>
    </row>
    <row r="20" spans="1:2" ht="15.75">
      <c r="A20" s="9" t="s">
        <v>17</v>
      </c>
      <c r="B20" s="13">
        <v>83</v>
      </c>
    </row>
    <row r="21" spans="1:2" ht="15.75">
      <c r="A21" s="9" t="s">
        <v>18</v>
      </c>
      <c r="B21" s="13">
        <v>493</v>
      </c>
    </row>
    <row r="22" spans="1:2" ht="15.75">
      <c r="A22" s="9" t="s">
        <v>19</v>
      </c>
      <c r="B22" s="13">
        <v>133</v>
      </c>
    </row>
    <row r="23" spans="1:2" ht="15.75">
      <c r="A23" s="9" t="s">
        <v>20</v>
      </c>
      <c r="B23" s="13">
        <v>136</v>
      </c>
    </row>
    <row r="24" spans="1:2" ht="15.75">
      <c r="A24" s="9" t="s">
        <v>21</v>
      </c>
      <c r="B24" s="13">
        <v>139</v>
      </c>
    </row>
    <row r="25" spans="1:2" ht="15.75">
      <c r="A25" s="9" t="s">
        <v>23</v>
      </c>
      <c r="B25" s="13">
        <v>631</v>
      </c>
    </row>
    <row r="26" spans="1:2" ht="15.75">
      <c r="A26" s="9" t="s">
        <v>25</v>
      </c>
      <c r="B26" s="13">
        <v>1352</v>
      </c>
    </row>
    <row r="27" spans="1:2" ht="15.75">
      <c r="A27" s="9" t="s">
        <v>26</v>
      </c>
      <c r="B27" s="13">
        <v>317</v>
      </c>
    </row>
    <row r="28" spans="1:2" ht="15.75">
      <c r="A28" s="9" t="s">
        <v>28</v>
      </c>
      <c r="B28" s="13">
        <v>104</v>
      </c>
    </row>
    <row r="29" spans="1:2" ht="15.75">
      <c r="A29" s="9" t="s">
        <v>33</v>
      </c>
      <c r="B29" s="13">
        <v>489</v>
      </c>
    </row>
    <row r="30" spans="1:2" ht="15.75">
      <c r="A30" s="9" t="s">
        <v>37</v>
      </c>
      <c r="B30" s="13">
        <v>56</v>
      </c>
    </row>
    <row r="31" spans="1:2" ht="15.75">
      <c r="A31" s="10" t="s">
        <v>40</v>
      </c>
      <c r="B31" s="13">
        <v>6097</v>
      </c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31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94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2</v>
      </c>
      <c r="B9" s="13">
        <v>37</v>
      </c>
    </row>
    <row r="10" spans="1:2" ht="15.75">
      <c r="A10" s="9" t="s">
        <v>4</v>
      </c>
      <c r="B10" s="13">
        <v>47</v>
      </c>
    </row>
    <row r="11" spans="1:2" ht="15.75">
      <c r="A11" s="9" t="s">
        <v>5</v>
      </c>
      <c r="B11" s="13">
        <v>198</v>
      </c>
    </row>
    <row r="12" spans="1:2" ht="15.75">
      <c r="A12" s="9" t="s">
        <v>6</v>
      </c>
      <c r="B12" s="13">
        <v>63</v>
      </c>
    </row>
    <row r="13" spans="1:2" ht="15.75">
      <c r="A13" s="9" t="s">
        <v>8</v>
      </c>
      <c r="B13" s="13">
        <v>0</v>
      </c>
    </row>
    <row r="14" spans="1:2" ht="15.75">
      <c r="A14" s="9" t="s">
        <v>9</v>
      </c>
      <c r="B14" s="13">
        <v>99</v>
      </c>
    </row>
    <row r="15" spans="1:2" ht="15.75">
      <c r="A15" s="9" t="s">
        <v>10</v>
      </c>
      <c r="B15" s="13">
        <v>327</v>
      </c>
    </row>
    <row r="16" spans="1:2" ht="15.75">
      <c r="A16" s="9" t="s">
        <v>11</v>
      </c>
      <c r="B16" s="13">
        <v>374</v>
      </c>
    </row>
    <row r="17" spans="1:2" ht="15.75">
      <c r="A17" s="9" t="s">
        <v>12</v>
      </c>
      <c r="B17" s="13">
        <v>1020</v>
      </c>
    </row>
    <row r="18" spans="1:2" ht="15.75">
      <c r="A18" s="9" t="s">
        <v>13</v>
      </c>
      <c r="B18" s="13">
        <v>98</v>
      </c>
    </row>
    <row r="19" spans="1:2" ht="15.75">
      <c r="A19" s="9" t="s">
        <v>14</v>
      </c>
      <c r="B19" s="13">
        <v>13</v>
      </c>
    </row>
    <row r="20" spans="1:2" ht="15.75">
      <c r="A20" s="9" t="s">
        <v>17</v>
      </c>
      <c r="B20" s="13">
        <v>341</v>
      </c>
    </row>
    <row r="21" spans="1:2" ht="15.75">
      <c r="A21" s="9" t="s">
        <v>18</v>
      </c>
      <c r="B21" s="13">
        <v>667</v>
      </c>
    </row>
    <row r="22" spans="1:2" ht="15.75">
      <c r="A22" s="9" t="s">
        <v>19</v>
      </c>
      <c r="B22" s="13">
        <v>196</v>
      </c>
    </row>
    <row r="23" spans="1:2" ht="15.75">
      <c r="A23" s="9" t="s">
        <v>20</v>
      </c>
      <c r="B23" s="13">
        <v>149</v>
      </c>
    </row>
    <row r="24" spans="1:2" ht="15.75">
      <c r="A24" s="9" t="s">
        <v>21</v>
      </c>
      <c r="B24" s="13">
        <v>242</v>
      </c>
    </row>
    <row r="25" spans="1:2" ht="15.75">
      <c r="A25" s="9" t="s">
        <v>23</v>
      </c>
      <c r="B25" s="13">
        <v>1046</v>
      </c>
    </row>
    <row r="26" spans="1:2" ht="15.75">
      <c r="A26" s="9" t="s">
        <v>25</v>
      </c>
      <c r="B26" s="13">
        <v>2494</v>
      </c>
    </row>
    <row r="27" spans="1:2" ht="15.75">
      <c r="A27" s="9" t="s">
        <v>26</v>
      </c>
      <c r="B27" s="13">
        <v>509</v>
      </c>
    </row>
    <row r="28" spans="1:2" ht="15.75">
      <c r="A28" s="9" t="s">
        <v>28</v>
      </c>
      <c r="B28" s="13">
        <v>186</v>
      </c>
    </row>
    <row r="29" spans="1:2" ht="15.75">
      <c r="A29" s="9" t="s">
        <v>33</v>
      </c>
      <c r="B29" s="13">
        <v>804</v>
      </c>
    </row>
    <row r="30" spans="1:2" ht="15.75">
      <c r="A30" s="9" t="s">
        <v>37</v>
      </c>
      <c r="B30" s="13">
        <v>79</v>
      </c>
    </row>
    <row r="31" spans="1:2" ht="15.75">
      <c r="A31" s="10" t="s">
        <v>40</v>
      </c>
      <c r="B31" s="13">
        <v>8989</v>
      </c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93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4</v>
      </c>
      <c r="B9" s="13">
        <v>37</v>
      </c>
    </row>
    <row r="10" spans="1:2" ht="15.75">
      <c r="A10" s="9" t="s">
        <v>14</v>
      </c>
      <c r="B10" s="13">
        <v>3989</v>
      </c>
    </row>
    <row r="11" spans="1:2" ht="15.75">
      <c r="A11" s="10" t="s">
        <v>40</v>
      </c>
      <c r="B11" s="13">
        <v>4026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2"/>
  <sheetViews>
    <sheetView zoomScale="75" zoomScaleNormal="75" workbookViewId="0">
      <pane xSplit="1" ySplit="8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A3" sqref="A3:B3"/>
    </sheetView>
  </sheetViews>
  <sheetFormatPr defaultRowHeight="15"/>
  <cols>
    <col min="1" max="1" width="71" style="4" customWidth="1"/>
    <col min="2" max="2" width="43.6640625" style="14" customWidth="1"/>
    <col min="3" max="54" width="9.33203125" style="2" customWidth="1"/>
    <col min="55" max="55" width="9.33203125" style="3" customWidth="1"/>
  </cols>
  <sheetData>
    <row r="1" spans="1:2" ht="95.25" customHeight="1">
      <c r="A1" s="54" t="s">
        <v>100</v>
      </c>
      <c r="B1" s="54"/>
    </row>
    <row r="2" spans="1:2" ht="18.75" customHeight="1">
      <c r="A2" s="7"/>
      <c r="B2" s="15"/>
    </row>
    <row r="3" spans="1:2" ht="72.75" customHeight="1">
      <c r="A3" s="55" t="s">
        <v>92</v>
      </c>
      <c r="B3" s="55"/>
    </row>
    <row r="4" spans="1:2" ht="43.5" customHeight="1">
      <c r="B4" s="12"/>
    </row>
    <row r="5" spans="1:2" ht="51" customHeight="1">
      <c r="A5" s="51" t="s">
        <v>0</v>
      </c>
      <c r="B5" s="11" t="s">
        <v>98</v>
      </c>
    </row>
    <row r="6" spans="1:2" ht="15.75" customHeight="1">
      <c r="A6" s="52"/>
      <c r="B6" s="50" t="s">
        <v>1</v>
      </c>
    </row>
    <row r="7" spans="1:2" ht="31.5" customHeight="1">
      <c r="A7" s="53"/>
      <c r="B7" s="50"/>
    </row>
    <row r="8" spans="1:2" ht="15.75" customHeight="1">
      <c r="A8" s="8">
        <v>1</v>
      </c>
      <c r="B8" s="6">
        <v>2</v>
      </c>
    </row>
    <row r="9" spans="1:2" ht="15.75" customHeight="1">
      <c r="A9" s="9" t="s">
        <v>7</v>
      </c>
      <c r="B9" s="13">
        <v>908</v>
      </c>
    </row>
    <row r="10" spans="1:2" ht="15.75">
      <c r="A10" s="9" t="s">
        <v>18</v>
      </c>
      <c r="B10" s="13">
        <v>108</v>
      </c>
    </row>
    <row r="11" spans="1:2" ht="15.75">
      <c r="A11" s="9" t="s">
        <v>30</v>
      </c>
      <c r="B11" s="13">
        <v>200</v>
      </c>
    </row>
    <row r="12" spans="1:2" ht="15.75">
      <c r="A12" s="10" t="s">
        <v>40</v>
      </c>
      <c r="B12" s="13">
        <v>1216</v>
      </c>
    </row>
    <row r="22" spans="1:1">
      <c r="A22" s="7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48</vt:i4>
      </vt:variant>
    </vt:vector>
  </HeadingPairs>
  <TitlesOfParts>
    <vt:vector size="97" baseType="lpstr">
      <vt:lpstr>общий свод</vt:lpstr>
      <vt:lpstr>Свод</vt:lpstr>
      <vt:lpstr>ВОКБ</vt:lpstr>
      <vt:lpstr>ВООБ</vt:lpstr>
      <vt:lpstr>ВОДКБ</vt:lpstr>
      <vt:lpstr>ВОДКБ_22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Офтальмологический центр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ВОДКБ_22!OrgName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'ЧГБ(Череповец)'!OrgName</vt:lpstr>
      <vt:lpstr>ЧГРД!OrgName</vt:lpstr>
      <vt:lpstr>'Шекснинская ЦРБ'!OrgName</vt:lpstr>
      <vt:lpstr>'общий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2023-03-27T12:17:31Z</dcterms:modified>
</cp:coreProperties>
</file>